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defaultThemeVersion="124226"/>
  <mc:AlternateContent xmlns:mc="http://schemas.openxmlformats.org/markup-compatibility/2006">
    <mc:Choice Requires="x15">
      <x15ac:absPath xmlns:x15ac="http://schemas.microsoft.com/office/spreadsheetml/2010/11/ac" url="\\bk.bwl.net\LEL\Public\Abteilung2\Mitarbeiter\Abele\Diversifizierung\Wirtschaftlichkeit\Events_RhPfalz\"/>
    </mc:Choice>
  </mc:AlternateContent>
  <bookViews>
    <workbookView xWindow="0" yWindow="0" windowWidth="19200" windowHeight="7065"/>
  </bookViews>
  <sheets>
    <sheet name="Hinweise" sheetId="21" r:id="rId1"/>
    <sheet name="Stammdaten" sheetId="20" r:id="rId2"/>
    <sheet name="Erfassung variable Kosten" sheetId="19" r:id="rId3"/>
    <sheet name="Tab_1 variable Kosten" sheetId="8" r:id="rId4"/>
    <sheet name="Tab_2 Arbeitszeit" sheetId="11" r:id="rId5"/>
    <sheet name="Tab_3 Lohnkosten" sheetId="12" r:id="rId6"/>
    <sheet name="Tab_4 Kapitalbedarf" sheetId="14" r:id="rId7"/>
    <sheet name="Tab_5 Finanzierung" sheetId="18" r:id="rId8"/>
    <sheet name="Tab_6 Feste Kosten" sheetId="15" r:id="rId9"/>
    <sheet name="Tab_7 Verkaufspreis" sheetId="13" r:id="rId10"/>
    <sheet name="Tab_Datengrundlage_Kennzahlen" sheetId="16" r:id="rId11"/>
  </sheets>
  <definedNames>
    <definedName name="_xlnm.Print_Area" localSheetId="2">'Erfassung variable Kosten'!$B$1:$N$27</definedName>
    <definedName name="_xlnm.Print_Area" localSheetId="0">Hinweise!$A$1:$H$228</definedName>
    <definedName name="_xlnm.Print_Area" localSheetId="1">Stammdaten!$A$1:$H$20</definedName>
    <definedName name="_xlnm.Print_Area" localSheetId="3">'Tab_1 variable Kosten'!$A$1:$H$21</definedName>
    <definedName name="_xlnm.Print_Area" localSheetId="4">'Tab_2 Arbeitszeit'!$A$1:$K$48</definedName>
    <definedName name="_xlnm.Print_Area" localSheetId="6">'Tab_4 Kapitalbedarf'!$A$1:$F$42</definedName>
    <definedName name="_xlnm.Print_Area" localSheetId="7">'Tab_5 Finanzierung'!$A$1:$F$13</definedName>
    <definedName name="_xlnm.Print_Area" localSheetId="8">'Tab_6 Feste Kosten'!$A$1:$D$41</definedName>
    <definedName name="_xlnm.Print_Area" localSheetId="9">'Tab_7 Verkaufspreis'!$A$2:$H$32</definedName>
    <definedName name="_xlnm.Print_Titles" localSheetId="4">'Tab_2 Arbeitszeit'!$4:$9</definedName>
    <definedName name="OLE_LINK1" localSheetId="0">Hinweise!$A$35</definedName>
  </definedNames>
  <calcPr calcId="162913"/>
</workbook>
</file>

<file path=xl/calcChain.xml><?xml version="1.0" encoding="utf-8"?>
<calcChain xmlns="http://schemas.openxmlformats.org/spreadsheetml/2006/main">
  <c r="D6" i="8" l="1"/>
  <c r="D16" i="8" s="1"/>
  <c r="H6" i="8"/>
  <c r="H16" i="8" s="1"/>
  <c r="G6" i="8"/>
  <c r="G12" i="8" s="1"/>
  <c r="F6" i="8"/>
  <c r="F12" i="8" s="1"/>
  <c r="E6" i="8"/>
  <c r="E12" i="8" s="1"/>
  <c r="G14" i="8" l="1"/>
  <c r="G16" i="8"/>
  <c r="H14" i="8"/>
  <c r="H12" i="8"/>
  <c r="F14" i="8"/>
  <c r="F16" i="8"/>
  <c r="E14" i="8"/>
  <c r="D14" i="8"/>
  <c r="D12" i="8"/>
  <c r="E16" i="8"/>
  <c r="H8" i="8" l="1"/>
  <c r="G8" i="8"/>
  <c r="F8" i="8"/>
  <c r="E8" i="8"/>
  <c r="D8" i="8"/>
  <c r="H7" i="8"/>
  <c r="G7" i="8"/>
  <c r="F7" i="8"/>
  <c r="E7" i="8"/>
  <c r="D7" i="8"/>
  <c r="H5" i="8"/>
  <c r="G5" i="8"/>
  <c r="F5" i="8"/>
  <c r="E5" i="8"/>
  <c r="D5" i="8"/>
  <c r="B5" i="11" s="1"/>
  <c r="D20" i="20"/>
  <c r="D19" i="20"/>
  <c r="D18" i="20"/>
  <c r="D17" i="20"/>
  <c r="D16" i="20"/>
  <c r="D15" i="20"/>
  <c r="D14" i="20"/>
  <c r="D13" i="20"/>
  <c r="D12" i="20"/>
  <c r="D11" i="20"/>
  <c r="D10" i="20"/>
  <c r="D9" i="20"/>
  <c r="D8" i="20"/>
  <c r="D7" i="20"/>
  <c r="D5" i="20"/>
  <c r="H17" i="20"/>
  <c r="H16" i="20"/>
  <c r="H15" i="20"/>
  <c r="H14" i="20"/>
  <c r="H13" i="20"/>
  <c r="H12" i="20"/>
  <c r="H4" i="8"/>
  <c r="G4" i="8"/>
  <c r="F4" i="8"/>
  <c r="E4" i="8"/>
  <c r="D4" i="8"/>
  <c r="H20" i="20" l="1"/>
  <c r="H19" i="20"/>
  <c r="H18" i="20"/>
  <c r="H11" i="20"/>
  <c r="H10" i="20"/>
  <c r="H9" i="20"/>
  <c r="H8" i="20"/>
  <c r="H7" i="20"/>
  <c r="D12" i="19" s="1"/>
  <c r="H6" i="20"/>
  <c r="D17" i="19" s="1"/>
  <c r="H5" i="20"/>
  <c r="D13" i="19" s="1"/>
  <c r="D20" i="19"/>
  <c r="N20" i="19" s="1"/>
  <c r="D19" i="19"/>
  <c r="N19" i="19" s="1"/>
  <c r="D18" i="19"/>
  <c r="N18" i="19" s="1"/>
  <c r="D14" i="19"/>
  <c r="L14" i="19" s="1"/>
  <c r="C18" i="19"/>
  <c r="C14" i="19"/>
  <c r="C12" i="19"/>
  <c r="D6" i="20"/>
  <c r="C16" i="19" s="1"/>
  <c r="C11" i="19"/>
  <c r="A19" i="19"/>
  <c r="A18" i="19"/>
  <c r="A17" i="19"/>
  <c r="A16" i="19"/>
  <c r="A15" i="19"/>
  <c r="A14" i="19"/>
  <c r="A13" i="19"/>
  <c r="A12" i="19"/>
  <c r="A11" i="19"/>
  <c r="A10" i="19"/>
  <c r="H20" i="19" l="1"/>
  <c r="H17" i="19"/>
  <c r="J17" i="19"/>
  <c r="N12" i="19"/>
  <c r="H12" i="19"/>
  <c r="J12" i="19"/>
  <c r="J14" i="19"/>
  <c r="F14" i="19"/>
  <c r="D16" i="19"/>
  <c r="N16" i="19" s="1"/>
  <c r="D15" i="19"/>
  <c r="J15" i="19" s="1"/>
  <c r="H14" i="19"/>
  <c r="J18" i="19"/>
  <c r="H18" i="19"/>
  <c r="J20" i="19"/>
  <c r="H19" i="19"/>
  <c r="N14" i="19"/>
  <c r="L13" i="19"/>
  <c r="J13" i="19"/>
  <c r="N13" i="19"/>
  <c r="F13" i="19"/>
  <c r="H13" i="19"/>
  <c r="L17" i="19"/>
  <c r="J19" i="19"/>
  <c r="L18" i="19"/>
  <c r="F17" i="19"/>
  <c r="L19" i="19"/>
  <c r="N17" i="19"/>
  <c r="F18" i="19"/>
  <c r="L12" i="19"/>
  <c r="L20" i="19"/>
  <c r="D11" i="19"/>
  <c r="F19" i="19"/>
  <c r="F12" i="19"/>
  <c r="F20" i="19"/>
  <c r="C19" i="19"/>
  <c r="C20" i="19"/>
  <c r="C13" i="19"/>
  <c r="C17" i="19"/>
  <c r="C15" i="19"/>
  <c r="H6" i="13"/>
  <c r="G6" i="13"/>
  <c r="F6" i="13"/>
  <c r="E6" i="13"/>
  <c r="D6" i="13"/>
  <c r="J5" i="11"/>
  <c r="K5" i="12"/>
  <c r="I5" i="12"/>
  <c r="G5" i="12"/>
  <c r="E5" i="12"/>
  <c r="C5" i="12"/>
  <c r="C6" i="12"/>
  <c r="D5" i="11"/>
  <c r="H5" i="11"/>
  <c r="F5" i="11"/>
  <c r="B5" i="18"/>
  <c r="C11" i="15" s="1"/>
  <c r="D7" i="14"/>
  <c r="F7" i="14"/>
  <c r="D8" i="14"/>
  <c r="F8" i="14"/>
  <c r="D9" i="14"/>
  <c r="F9" i="14"/>
  <c r="D10" i="14"/>
  <c r="F10" i="14"/>
  <c r="D11" i="14"/>
  <c r="F11" i="14"/>
  <c r="D12" i="14"/>
  <c r="F12" i="14"/>
  <c r="D13" i="14"/>
  <c r="F13" i="14"/>
  <c r="D14" i="14"/>
  <c r="F14" i="14"/>
  <c r="B15" i="14"/>
  <c r="B40" i="14" s="1"/>
  <c r="B3" i="18" s="1"/>
  <c r="B8" i="18" s="1"/>
  <c r="B11" i="18" s="1"/>
  <c r="B12" i="18" s="1"/>
  <c r="D17" i="14"/>
  <c r="F17" i="14"/>
  <c r="D18" i="14"/>
  <c r="F18" i="14"/>
  <c r="D19" i="14"/>
  <c r="F19" i="14"/>
  <c r="D20" i="14"/>
  <c r="F20" i="14"/>
  <c r="D21" i="14"/>
  <c r="F21" i="14"/>
  <c r="D22" i="14"/>
  <c r="F22" i="14"/>
  <c r="D23" i="14"/>
  <c r="F23" i="14"/>
  <c r="D24" i="14"/>
  <c r="F24" i="14"/>
  <c r="D25" i="14"/>
  <c r="F25" i="14"/>
  <c r="D26" i="14"/>
  <c r="F26" i="14"/>
  <c r="D27" i="14"/>
  <c r="F27" i="14"/>
  <c r="D28" i="14"/>
  <c r="F28" i="14"/>
  <c r="D29" i="14"/>
  <c r="F29" i="14"/>
  <c r="D30" i="14"/>
  <c r="F30" i="14"/>
  <c r="D31" i="14"/>
  <c r="F31" i="14"/>
  <c r="D32" i="14"/>
  <c r="F32" i="14"/>
  <c r="D33" i="14"/>
  <c r="F33" i="14"/>
  <c r="D34" i="14"/>
  <c r="F34" i="14"/>
  <c r="D35" i="14"/>
  <c r="F35" i="14"/>
  <c r="D36" i="14"/>
  <c r="F36" i="14"/>
  <c r="D37" i="14"/>
  <c r="F37" i="14"/>
  <c r="D38" i="14"/>
  <c r="F38" i="14"/>
  <c r="B39" i="14"/>
  <c r="D39" i="14" l="1"/>
  <c r="H15" i="19"/>
  <c r="H16" i="19"/>
  <c r="J16" i="19"/>
  <c r="F16" i="19"/>
  <c r="N15" i="19"/>
  <c r="F15" i="19"/>
  <c r="L16" i="19"/>
  <c r="L15" i="19"/>
  <c r="N11" i="19"/>
  <c r="F11" i="19"/>
  <c r="L11" i="19"/>
  <c r="H11" i="19"/>
  <c r="J11" i="19"/>
  <c r="D15" i="14"/>
  <c r="D40" i="14" s="1"/>
  <c r="F39" i="14"/>
  <c r="F15" i="14"/>
  <c r="C8" i="15" s="1"/>
  <c r="B13" i="18"/>
  <c r="C10" i="15" s="1"/>
  <c r="C31" i="15"/>
  <c r="C7" i="15"/>
  <c r="B38" i="15"/>
  <c r="C37" i="15"/>
  <c r="H13" i="13"/>
  <c r="H12" i="13"/>
  <c r="H11" i="13"/>
  <c r="G13" i="13"/>
  <c r="G12" i="13"/>
  <c r="G11" i="13"/>
  <c r="F13" i="13"/>
  <c r="F12" i="13"/>
  <c r="F11" i="13"/>
  <c r="E13" i="13"/>
  <c r="E12" i="13"/>
  <c r="E11" i="13"/>
  <c r="D13" i="13"/>
  <c r="D12" i="13"/>
  <c r="D11" i="13"/>
  <c r="B4" i="11"/>
  <c r="F40" i="14" l="1"/>
  <c r="J22" i="19"/>
  <c r="J23" i="19" s="1"/>
  <c r="F10" i="8" s="1"/>
  <c r="F17" i="8" s="1"/>
  <c r="N22" i="19"/>
  <c r="N23" i="19" s="1"/>
  <c r="H10" i="8" s="1"/>
  <c r="H17" i="8" s="1"/>
  <c r="H22" i="19"/>
  <c r="H23" i="19" s="1"/>
  <c r="E10" i="8" s="1"/>
  <c r="E17" i="8" s="1"/>
  <c r="L22" i="19"/>
  <c r="L23" i="19" s="1"/>
  <c r="G10" i="8" s="1"/>
  <c r="G17" i="8" s="1"/>
  <c r="F22" i="19"/>
  <c r="F23" i="19" s="1"/>
  <c r="D10" i="8" s="1"/>
  <c r="D17" i="8" s="1"/>
  <c r="C9" i="15"/>
  <c r="C6" i="15"/>
  <c r="H8" i="13"/>
  <c r="G8" i="13"/>
  <c r="F8" i="13"/>
  <c r="E8" i="13"/>
  <c r="D8" i="13"/>
  <c r="H7" i="13"/>
  <c r="G7" i="13"/>
  <c r="F7" i="13"/>
  <c r="E7" i="13"/>
  <c r="D7" i="13"/>
  <c r="H5" i="13"/>
  <c r="G5" i="13"/>
  <c r="F5" i="13"/>
  <c r="E5" i="13"/>
  <c r="D5" i="13"/>
  <c r="H10" i="13" l="1"/>
  <c r="H15" i="13" s="1"/>
  <c r="G10" i="13"/>
  <c r="G15" i="13" s="1"/>
  <c r="F10" i="13"/>
  <c r="F15" i="13" s="1"/>
  <c r="E10" i="13"/>
  <c r="E15" i="13" s="1"/>
  <c r="D10" i="13"/>
  <c r="D15" i="13" s="1"/>
  <c r="K7" i="12"/>
  <c r="I7" i="12"/>
  <c r="G7" i="12"/>
  <c r="E7" i="12"/>
  <c r="C7" i="12"/>
  <c r="K6" i="12"/>
  <c r="I6" i="12"/>
  <c r="G6" i="12"/>
  <c r="E6" i="12"/>
  <c r="F13" i="12" s="1"/>
  <c r="E17" i="13" s="1"/>
  <c r="K4" i="12"/>
  <c r="I4" i="12"/>
  <c r="G4" i="12"/>
  <c r="E4" i="12"/>
  <c r="C4" i="12"/>
  <c r="H45" i="11"/>
  <c r="B45" i="11"/>
  <c r="B33" i="11"/>
  <c r="G27" i="11"/>
  <c r="B27" i="11"/>
  <c r="B15" i="11"/>
  <c r="J7" i="11"/>
  <c r="H7" i="11"/>
  <c r="F7" i="11"/>
  <c r="D7" i="11"/>
  <c r="B7" i="11"/>
  <c r="J6" i="11"/>
  <c r="H6" i="11"/>
  <c r="F6" i="11"/>
  <c r="D6" i="11"/>
  <c r="B6" i="11"/>
  <c r="J4" i="11"/>
  <c r="H4" i="11"/>
  <c r="F4" i="11"/>
  <c r="D4" i="11"/>
  <c r="D45" i="11"/>
  <c r="E45" i="11"/>
  <c r="F45" i="11"/>
  <c r="G45" i="11"/>
  <c r="I45" i="11"/>
  <c r="J45" i="11"/>
  <c r="K45" i="11"/>
  <c r="C37" i="11"/>
  <c r="D37" i="11"/>
  <c r="E37" i="11"/>
  <c r="F37" i="11"/>
  <c r="G37" i="11"/>
  <c r="H37" i="11"/>
  <c r="I37" i="11"/>
  <c r="J37" i="11"/>
  <c r="K37" i="11"/>
  <c r="B37" i="11"/>
  <c r="C33" i="11"/>
  <c r="D33" i="11"/>
  <c r="E33" i="11"/>
  <c r="F33" i="11"/>
  <c r="G33" i="11"/>
  <c r="H33" i="11"/>
  <c r="I33" i="11"/>
  <c r="J33" i="11"/>
  <c r="K33" i="11"/>
  <c r="C27" i="11"/>
  <c r="D27" i="11"/>
  <c r="E27" i="11"/>
  <c r="F27" i="11"/>
  <c r="H27" i="11"/>
  <c r="I27" i="11"/>
  <c r="J27" i="11"/>
  <c r="K27" i="11"/>
  <c r="C15" i="11"/>
  <c r="D15" i="11"/>
  <c r="E15" i="11"/>
  <c r="F15" i="11"/>
  <c r="G15" i="11"/>
  <c r="H15" i="11"/>
  <c r="I15" i="11"/>
  <c r="J15" i="11"/>
  <c r="K15" i="11"/>
  <c r="H46" i="11" l="1"/>
  <c r="I10" i="12" s="1"/>
  <c r="I14" i="12" s="1"/>
  <c r="I16" i="12" s="1"/>
  <c r="G16" i="13" s="1"/>
  <c r="F46" i="11"/>
  <c r="D46" i="11"/>
  <c r="E10" i="12" s="1"/>
  <c r="E14" i="12" s="1"/>
  <c r="E16" i="12" s="1"/>
  <c r="E16" i="13" s="1"/>
  <c r="B46" i="11"/>
  <c r="C10" i="12" s="1"/>
  <c r="C14" i="12" s="1"/>
  <c r="J46" i="11"/>
  <c r="K10" i="12" s="1"/>
  <c r="K14" i="12" s="1"/>
  <c r="K16" i="12" s="1"/>
  <c r="H16" i="13" s="1"/>
  <c r="H13" i="12"/>
  <c r="F17" i="13" s="1"/>
  <c r="K46" i="11"/>
  <c r="L10" i="12" s="1"/>
  <c r="L12" i="12" s="1"/>
  <c r="I46" i="11"/>
  <c r="J10" i="12" s="1"/>
  <c r="J12" i="12" s="1"/>
  <c r="G46" i="11"/>
  <c r="H10" i="12" s="1"/>
  <c r="H12" i="12" s="1"/>
  <c r="E46" i="11"/>
  <c r="F10" i="12" s="1"/>
  <c r="F12" i="12" s="1"/>
  <c r="E17" i="12" l="1"/>
  <c r="E18" i="12" s="1"/>
  <c r="G10" i="12"/>
  <c r="G14" i="12" s="1"/>
  <c r="L13" i="12"/>
  <c r="H17" i="13" s="1"/>
  <c r="H18" i="13" s="1"/>
  <c r="J13" i="12"/>
  <c r="G17" i="13" s="1"/>
  <c r="G18" i="13" s="1"/>
  <c r="C16" i="12"/>
  <c r="D16" i="13" s="1"/>
  <c r="I17" i="12"/>
  <c r="I18" i="12" s="1"/>
  <c r="K17" i="12"/>
  <c r="K18" i="12" s="1"/>
  <c r="C12" i="15"/>
  <c r="C32" i="15" s="1"/>
  <c r="C38" i="15" s="1"/>
  <c r="C39" i="15" s="1"/>
  <c r="G16" i="12" l="1"/>
  <c r="F16" i="13" s="1"/>
  <c r="F18" i="13" s="1"/>
  <c r="G17" i="12"/>
  <c r="G18" i="12" s="1"/>
  <c r="H19" i="13"/>
  <c r="H20" i="13" s="1"/>
  <c r="H21" i="13" s="1"/>
  <c r="F19" i="13"/>
  <c r="F20" i="13" s="1"/>
  <c r="D19" i="13"/>
  <c r="D20" i="13" s="1"/>
  <c r="G19" i="13"/>
  <c r="G20" i="13" s="1"/>
  <c r="G21" i="13" s="1"/>
  <c r="E19" i="13"/>
  <c r="E20" i="13" s="1"/>
  <c r="F21" i="13" l="1"/>
  <c r="F22" i="13" s="1"/>
  <c r="F23" i="13" s="1"/>
  <c r="G22" i="13"/>
  <c r="G23" i="13" s="1"/>
  <c r="H22" i="13"/>
  <c r="H23" i="13" s="1"/>
  <c r="H24" i="13" l="1"/>
  <c r="H25" i="13" s="1"/>
  <c r="F24" i="13"/>
  <c r="F25" i="13" s="1"/>
  <c r="F26" i="13" s="1"/>
  <c r="G24" i="13"/>
  <c r="G25" i="13" s="1"/>
  <c r="G26" i="13" s="1"/>
  <c r="E18" i="13"/>
  <c r="E21" i="13" s="1"/>
  <c r="E22" i="13" l="1"/>
  <c r="E23" i="13" s="1"/>
  <c r="E24" i="13" l="1"/>
  <c r="E25" i="13" s="1"/>
  <c r="E26" i="13" s="1"/>
  <c r="C45" i="11"/>
  <c r="C46" i="11" s="1"/>
  <c r="D10" i="12" s="1"/>
  <c r="D12" i="12" s="1"/>
  <c r="C17" i="12" l="1"/>
  <c r="C18" i="12" s="1"/>
  <c r="D13" i="12"/>
  <c r="D17" i="13" s="1"/>
  <c r="D18" i="13" s="1"/>
  <c r="D21" i="13" s="1"/>
  <c r="D22" i="13" l="1"/>
  <c r="D23" i="13" s="1"/>
  <c r="D24" i="13" l="1"/>
  <c r="D25" i="13" s="1"/>
  <c r="D26" i="13" s="1"/>
</calcChain>
</file>

<file path=xl/comments1.xml><?xml version="1.0" encoding="utf-8"?>
<comments xmlns="http://schemas.openxmlformats.org/spreadsheetml/2006/main">
  <authors>
    <author>Baum, Gabriel (LEL-SG)</author>
  </authors>
  <commentList>
    <comment ref="F4" authorId="0" shapeId="0">
      <text>
        <r>
          <rPr>
            <b/>
            <sz val="9"/>
            <color indexed="81"/>
            <rFont val="Segoe UI"/>
            <family val="2"/>
          </rPr>
          <t>Baum, Gabriel (LEL-SG):</t>
        </r>
        <r>
          <rPr>
            <sz val="9"/>
            <color indexed="81"/>
            <rFont val="Segoe UI"/>
            <family val="2"/>
          </rPr>
          <t xml:space="preserve">
Eingabe optional; gerechnet wird mit Nettopreisen</t>
        </r>
      </text>
    </comment>
  </commentList>
</comments>
</file>

<file path=xl/comments2.xml><?xml version="1.0" encoding="utf-8"?>
<comments xmlns="http://schemas.openxmlformats.org/spreadsheetml/2006/main">
  <authors>
    <author>Runkel</author>
  </authors>
  <commentList>
    <comment ref="B12" authorId="0" shapeId="0">
      <text>
        <r>
          <rPr>
            <b/>
            <sz val="9"/>
            <color indexed="81"/>
            <rFont val="Tahoma"/>
            <family val="2"/>
          </rPr>
          <t>Runkel:</t>
        </r>
        <r>
          <rPr>
            <sz val="9"/>
            <color indexed="81"/>
            <rFont val="Tahoma"/>
            <family val="2"/>
          </rPr>
          <t xml:space="preserve">
Hier Lohnansatz angeben</t>
        </r>
      </text>
    </comment>
    <comment ref="B14" authorId="0" shapeId="0">
      <text>
        <r>
          <rPr>
            <b/>
            <sz val="9"/>
            <color indexed="81"/>
            <rFont val="Tahoma"/>
            <family val="2"/>
          </rPr>
          <t>Runkel:</t>
        </r>
        <r>
          <rPr>
            <sz val="9"/>
            <color indexed="81"/>
            <rFont val="Tahoma"/>
            <family val="2"/>
          </rPr>
          <t xml:space="preserve">
hier Stde.-Lohn incl. Lohnzusatzkosten angeben: 
Fest-AK: ca. 22,5%, 
Minijobber ca. 31,5% 
jeweils ohne BG
</t>
        </r>
      </text>
    </comment>
  </commentList>
</comments>
</file>

<file path=xl/sharedStrings.xml><?xml version="1.0" encoding="utf-8"?>
<sst xmlns="http://schemas.openxmlformats.org/spreadsheetml/2006/main" count="312" uniqueCount="202">
  <si>
    <t>Kosten je Gast</t>
  </si>
  <si>
    <t>Zwischensumme</t>
  </si>
  <si>
    <t>Anzahl Gäste</t>
  </si>
  <si>
    <t>Veranstaltungsdauer in Std.</t>
  </si>
  <si>
    <r>
      <t>*</t>
    </r>
    <r>
      <rPr>
        <vertAlign val="superscript"/>
        <sz val="11"/>
        <rFont val="Arial"/>
        <family val="2"/>
      </rPr>
      <t>2</t>
    </r>
    <r>
      <rPr>
        <sz val="10"/>
        <rFont val="Arial"/>
        <family val="2"/>
      </rPr>
      <t xml:space="preserve"> Falthandtücher WC, Toilettenpapier, Seife, Raumduft, Reinigungs- und Spülmittel, Müllbeutel, Alufolie, Lampenöl</t>
    </r>
  </si>
  <si>
    <t>Art der Feier</t>
  </si>
  <si>
    <t>Veranstaltungsdauer (Std.)</t>
  </si>
  <si>
    <t>Aushilfe</t>
  </si>
  <si>
    <t>Betriebs-leiter/-in</t>
  </si>
  <si>
    <t>1. Auftragsklärung / Angebot</t>
  </si>
  <si>
    <t>1.1 Auftragsklärung</t>
  </si>
  <si>
    <t>1.2 Angebot</t>
  </si>
  <si>
    <t>ausarbeiten, unterbreiten, ggf. Änderungen einarbeiten, Auftragsbestätigung einholen</t>
  </si>
  <si>
    <t>2. Veranstaltung vorbereiten</t>
  </si>
  <si>
    <t>2.1 Einkäufe, Bestellungen</t>
  </si>
  <si>
    <t>Lebensmittel, Deko, Getränke ….</t>
  </si>
  <si>
    <t>2.3 Tische eindecken/dekorieren*²</t>
  </si>
  <si>
    <t>2.2 Raum herrichten</t>
  </si>
  <si>
    <t>2.4 Hof/Garten/Terrasse herrichten</t>
  </si>
  <si>
    <t>Blumenpflege, fegen, Tische stellen, ggf. mit Hussen beziehen, Tische dekorieren etc.</t>
  </si>
  <si>
    <t>2.5 Getränke bereitstellen</t>
  </si>
  <si>
    <t>3. Veranstaltung durchführen</t>
  </si>
  <si>
    <t>3.2 Nachbereitung (Veranstaltungstag)</t>
  </si>
  <si>
    <t>4. End-/Grundreinigung</t>
  </si>
  <si>
    <t>4.1 Endreinigung</t>
  </si>
  <si>
    <t>Arbeitszeit</t>
  </si>
  <si>
    <t>5. Verwaltung, Instandhaltung</t>
  </si>
  <si>
    <t>erstellen, versenden, Zahlungseingang verarbeiten</t>
  </si>
  <si>
    <t>5.1 Rechnungsstellung</t>
  </si>
  <si>
    <t>Arbeit ausgeführt von:</t>
  </si>
  <si>
    <r>
      <t>Arbeitszeit für</t>
    </r>
    <r>
      <rPr>
        <sz val="12"/>
        <rFont val="Arial"/>
        <family val="2"/>
      </rPr>
      <t xml:space="preserve"> (Std., Min.)</t>
    </r>
  </si>
  <si>
    <t>5.2 allgem. Verwaltungstätigkeiten</t>
  </si>
  <si>
    <t>5.3 Instandhaltungsarbeiten</t>
  </si>
  <si>
    <t>Reparaturen, nachstreichen etc.</t>
  </si>
  <si>
    <t>(Ermittlung des Akh-Bedarfes)</t>
  </si>
  <si>
    <t>Wein, Sekt/Secco, sonstige Getränke temperieren, Gläser richten (z.B. für Sekt-empfang), Kaffeemaschinen vorbereiten</t>
  </si>
  <si>
    <t>Absprache Essen u. Getränke, Raumge-staltung, Bestuhlung, Tischdeko, zeitlicher Rahmen ….</t>
  </si>
  <si>
    <t>Buchführung, Ust.-Voranmeldung, Lohnkostenabrechung, Steuerberater</t>
  </si>
  <si>
    <t>Lohnkosten, Lohnansatz</t>
  </si>
  <si>
    <t>(Zusammenstellung der Lohnkosten für Aushilfskräfte und Lohnansatz für Betriebsleiter/-in)</t>
  </si>
  <si>
    <t>€/Std.</t>
  </si>
  <si>
    <t>Lohnkosten/Lohnansatz, gesamt</t>
  </si>
  <si>
    <t>Porzellan bereitstellen, Servietten etc</t>
  </si>
  <si>
    <t>Tischdeko wegräumen, Tischdecken abnehmen, Essensreste/Müll entsorgen, Geschirr/Gläser spülen, Küche und Theke reinigen, Getränkeverbrauch zusammenstellen</t>
  </si>
  <si>
    <t>3.1 Getränkeausschank, Service
      Moderation der Weinprobe</t>
  </si>
  <si>
    <t>*1 Packen von Weinbestellungen ist den Kosten Flaschenwein zuzuschlagen</t>
  </si>
  <si>
    <t>Akh</t>
  </si>
  <si>
    <t>Std.-Lohn (incl. Lohnnebenkosten) bzw. Lohnansatz von:</t>
  </si>
  <si>
    <t>Tische/Stühle/Buffettisch stellen, allg. Raumdeko, Toiletten/Fenster/ Glasflächen/Lampen etc. überprüfen</t>
  </si>
  <si>
    <t>Sektempfang, Thekendienst, Kalt-/Heiß-getränke und Tellergerichte servieren, Tische ab- und ggf. neu eindecken, Buffet richten, event. Torten schneiden u. ausgeben, Mitternachtsimbiss richten</t>
  </si>
  <si>
    <t>Gastraum,Toiletten u. ggf. Außenbereich reingen, Tischwäsche zur Reinigung bringen/abholen</t>
  </si>
  <si>
    <t>Lohnkosten/Lohnansatz je Gast</t>
  </si>
  <si>
    <t>zzgl. 19% Mwst.</t>
  </si>
  <si>
    <t>Feste Kosten</t>
  </si>
  <si>
    <t>Angebotspreis</t>
  </si>
  <si>
    <t>€/Pers.</t>
  </si>
  <si>
    <t xml:space="preserve">Erläuterungen
     </t>
  </si>
  <si>
    <t xml:space="preserve">Angebot
</t>
  </si>
  <si>
    <r>
      <t xml:space="preserve">Arbeitszeitbedarf Akh 
</t>
    </r>
    <r>
      <rPr>
        <sz val="12"/>
        <rFont val="Arial"/>
        <family val="2"/>
      </rPr>
      <t>(Übertrag von Tab. 2)</t>
    </r>
  </si>
  <si>
    <t>Akh gesamt</t>
  </si>
  <si>
    <t>Beispiel 3</t>
  </si>
  <si>
    <t>Beispiel 4</t>
  </si>
  <si>
    <t>Beispiel 5</t>
  </si>
  <si>
    <t>Veranstaltungsdauer in  Std.</t>
  </si>
  <si>
    <t>Ausrichtung von Veranstaltungen in Räumlichkeiten auf Winzer- und Bauernhöfen</t>
  </si>
  <si>
    <t>Titel der Veranstaltung</t>
  </si>
  <si>
    <t xml:space="preserve">Kurzerläuterungen zur Veranstaltung
    </t>
  </si>
  <si>
    <t>Gäste, Anzahl</t>
  </si>
  <si>
    <t>h</t>
  </si>
  <si>
    <t>variable Kosten, netto</t>
  </si>
  <si>
    <t>Tische eindecken</t>
  </si>
  <si>
    <t>€</t>
  </si>
  <si>
    <t>Energie, Wasser, Abwasser</t>
  </si>
  <si>
    <t>Hilfsstoffe</t>
  </si>
  <si>
    <t>Betriebs- und Verwaltungskosten</t>
  </si>
  <si>
    <t>Zwischensumme variable Kosten</t>
  </si>
  <si>
    <r>
      <t>Lohnansatz*</t>
    </r>
    <r>
      <rPr>
        <vertAlign val="superscript"/>
        <sz val="12"/>
        <rFont val="Arial"/>
        <family val="2"/>
      </rPr>
      <t>2</t>
    </r>
    <r>
      <rPr>
        <sz val="11"/>
        <rFont val="Arial"/>
        <family val="2"/>
      </rPr>
      <t xml:space="preserve"> (für Familienarbeitskräfte)</t>
    </r>
  </si>
  <si>
    <t>Summe variable Kosten, netto</t>
  </si>
  <si>
    <t>feste Kosten</t>
  </si>
  <si>
    <t>Summe feste Kosten, netto</t>
  </si>
  <si>
    <r>
      <t xml:space="preserve">Summe Kosten netto </t>
    </r>
    <r>
      <rPr>
        <b/>
        <sz val="11"/>
        <rFont val="Arial"/>
        <family val="2"/>
      </rPr>
      <t>(variable und feste)</t>
    </r>
  </si>
  <si>
    <t>Endverkaufspreis</t>
  </si>
  <si>
    <t>Kalkulierter Angebotspreis - netto</t>
  </si>
  <si>
    <t>Mwst. 19%</t>
  </si>
  <si>
    <t>Generierter Preis</t>
  </si>
  <si>
    <t>*1 Bei Zukauf von Getränken aus dem eigenen Betrieb, z.B. Wein, ist der Einkaufspreis aus dem Betrieb anzusetzen.</t>
  </si>
  <si>
    <r>
      <rPr>
        <b/>
        <sz val="12"/>
        <rFont val="Arial"/>
        <family val="2"/>
      </rPr>
      <t>Tische eindecken, vgl. Tab. 1</t>
    </r>
    <r>
      <rPr>
        <sz val="12"/>
        <rFont val="Arial"/>
        <family val="2"/>
      </rPr>
      <t xml:space="preserve">
Kosten netto je Gast</t>
    </r>
  </si>
  <si>
    <r>
      <t xml:space="preserve">Hilfsstoffe *2 
</t>
    </r>
    <r>
      <rPr>
        <sz val="12"/>
        <rFont val="Arial"/>
        <family val="2"/>
      </rPr>
      <t>Kosten netto je Gast</t>
    </r>
  </si>
  <si>
    <r>
      <t xml:space="preserve">Betriebs- und Verwaltungskosten *3
</t>
    </r>
    <r>
      <rPr>
        <sz val="12"/>
        <rFont val="Arial"/>
        <family val="2"/>
      </rPr>
      <t>Kosten netto je Gast</t>
    </r>
  </si>
  <si>
    <t>Zwischensumme variable Kosten 
je Gast netto</t>
  </si>
  <si>
    <r>
      <t xml:space="preserve">Lohnkosten incl. Lohnzusatzkosten
</t>
    </r>
    <r>
      <rPr>
        <sz val="10"/>
        <rFont val="Arial"/>
        <family val="2"/>
      </rPr>
      <t>(Fremd-AK)</t>
    </r>
  </si>
  <si>
    <t>Lohnansatz je Gast</t>
  </si>
  <si>
    <t>Lohnkosten je Gast</t>
  </si>
  <si>
    <r>
      <t>Betriebsleiter/-in</t>
    </r>
    <r>
      <rPr>
        <sz val="12"/>
        <rFont val="Arial"/>
        <family val="2"/>
      </rPr>
      <t xml:space="preserve"> (Lohnansatz)</t>
    </r>
  </si>
  <si>
    <t>*2 Die Entlohnung der Familienarbeitskräfte erfolgt aus dem Gewinn.  Bei diesem Schema wird der Lohnansatz für Familienarbeitskräfte jedoch als eigene
    Kostenposition berücksichtigt. So wird der durch den Einsatz von Familienarbeitskräfte entstehende Lohnansatz bei der Ermittlung des
    Endverkaufspreises berücksichtigt. Es kann ein kostendeckender Verkaufspreis ermittelt werden.</t>
  </si>
  <si>
    <t>Beispiel 2</t>
  </si>
  <si>
    <t xml:space="preserve">Aushilfe/Fest-AK                                                             Std.-Lohn incl. Lohnzusatzkosten </t>
  </si>
  <si>
    <t xml:space="preserve">ggf. 5,00 bis 9,00 € je Pers., grober Richtwert, wenn keine eigenen Zahlen vorhanden </t>
  </si>
  <si>
    <t>Kapital-
bedarf</t>
  </si>
  <si>
    <t>Afa</t>
  </si>
  <si>
    <t>Instandhaltung</t>
  </si>
  <si>
    <t>%</t>
  </si>
  <si>
    <t>€/Jahr</t>
  </si>
  <si>
    <t>50 Plätze</t>
  </si>
  <si>
    <t>Bauliche Maßnahme</t>
  </si>
  <si>
    <t>Einrichtung und Ausstattung</t>
  </si>
  <si>
    <t>Summe</t>
  </si>
  <si>
    <t>Summe Feste Kosten 
je Jahr</t>
  </si>
  <si>
    <t>Anzahl Veranstaltungen je Jahr</t>
  </si>
  <si>
    <t>durchschnittliche TN je Veranstatlung</t>
  </si>
  <si>
    <t>Anzahl Gäste je Jahr</t>
  </si>
  <si>
    <t>*1 Werden die Räumlichkeiten auch für andere Maßnahmen genutzt, z.B. die Flaschenweinvermarktung, 
ist die Summe der festen Kosten, zudem auch auf diese Maßnahmen aufzuschlüsseln.</t>
  </si>
  <si>
    <t>Darstellung Kapitalbedarf</t>
  </si>
  <si>
    <t>Abschreibung Bau</t>
  </si>
  <si>
    <t>Abschreibung Einrichtung/Ausstattung</t>
  </si>
  <si>
    <t>Instandhaltung Bau</t>
  </si>
  <si>
    <t>Zinsansatz Eigenkapital</t>
  </si>
  <si>
    <t>Versicherung</t>
  </si>
  <si>
    <t>Werbung</t>
  </si>
  <si>
    <t>Gema</t>
  </si>
  <si>
    <t>Ermittlung der Festen Kosten</t>
  </si>
  <si>
    <r>
      <t xml:space="preserve">Abschreibung und Instandhaltung
</t>
    </r>
    <r>
      <rPr>
        <sz val="11"/>
        <rFont val="Arial"/>
        <family val="2"/>
      </rPr>
      <t>(Bau, Einrichtung)
Zinsen, Zinsansatz</t>
    </r>
  </si>
  <si>
    <r>
      <t>Warenkosten für Getränke *</t>
    </r>
    <r>
      <rPr>
        <vertAlign val="superscript"/>
        <sz val="12"/>
        <rFont val="Arial"/>
        <family val="2"/>
      </rPr>
      <t>1</t>
    </r>
  </si>
  <si>
    <t xml:space="preserve">Ermittlung Feste Kosten je Gast </t>
  </si>
  <si>
    <t>Instandhaltung Einrichtung/Asstattung</t>
  </si>
  <si>
    <t xml:space="preserve">Eigenkapital </t>
  </si>
  <si>
    <t xml:space="preserve">Zinsansatz Eigenkapital </t>
  </si>
  <si>
    <t xml:space="preserve">Annuitätendarlehen </t>
  </si>
  <si>
    <t xml:space="preserve">Fremdkapital </t>
  </si>
  <si>
    <t>Laufzeit (Jahre)</t>
  </si>
  <si>
    <t xml:space="preserve">Zinssatz </t>
  </si>
  <si>
    <t>Zinssatz</t>
  </si>
  <si>
    <t xml:space="preserve">Tilgungssumme </t>
  </si>
  <si>
    <t>Annuität/ Jahr</t>
  </si>
  <si>
    <t>Finanzierung</t>
  </si>
  <si>
    <t xml:space="preserve">Doppelklick auf das Bild um vollständige Ansicht zu öffnen </t>
  </si>
  <si>
    <t xml:space="preserve">Erklärung Akh: Akh* 60 = Anzahl Arbeitszeit in Minuten  </t>
  </si>
  <si>
    <t xml:space="preserve">Zinsen/ Jahr </t>
  </si>
  <si>
    <r>
      <t xml:space="preserve">Ausrichtung von Veranstaltungen auf Winzer- und Bauernhöfen- </t>
    </r>
    <r>
      <rPr>
        <b/>
        <u/>
        <sz val="16"/>
        <rFont val="Arial"/>
        <family val="2"/>
      </rPr>
      <t>ohne</t>
    </r>
    <r>
      <rPr>
        <b/>
        <sz val="16"/>
        <rFont val="Arial"/>
        <family val="2"/>
      </rPr>
      <t xml:space="preserve"> Speisenzubereitung</t>
    </r>
  </si>
  <si>
    <r>
      <t>Variable Kosten (</t>
    </r>
    <r>
      <rPr>
        <b/>
        <sz val="12"/>
        <rFont val="Arial"/>
        <family val="2"/>
      </rPr>
      <t xml:space="preserve">incl. Lohnkosten </t>
    </r>
    <r>
      <rPr>
        <b/>
        <u/>
        <sz val="12"/>
        <rFont val="Arial"/>
        <family val="2"/>
      </rPr>
      <t xml:space="preserve">ohne </t>
    </r>
    <r>
      <rPr>
        <b/>
        <sz val="12"/>
        <rFont val="Arial"/>
        <family val="2"/>
      </rPr>
      <t>Kosten für Getränke)*1</t>
    </r>
  </si>
  <si>
    <r>
      <t xml:space="preserve">Energie, Wasser, Abwasser 
</t>
    </r>
    <r>
      <rPr>
        <sz val="12"/>
        <rFont val="Arial"/>
        <family val="2"/>
      </rPr>
      <t>Kosten netto je Gast</t>
    </r>
  </si>
  <si>
    <r>
      <t xml:space="preserve">Ausrichtung von Veranstaltungen auf Winzerhöfen- </t>
    </r>
    <r>
      <rPr>
        <b/>
        <u/>
        <sz val="12"/>
        <rFont val="Arial"/>
        <family val="2"/>
      </rPr>
      <t>ohne</t>
    </r>
    <r>
      <rPr>
        <b/>
        <sz val="12"/>
        <rFont val="Arial"/>
        <family val="2"/>
      </rPr>
      <t xml:space="preserve"> Speisenzubereitung</t>
    </r>
  </si>
  <si>
    <t>Zinsen/Jahr</t>
  </si>
  <si>
    <r>
      <t xml:space="preserve">Ausrichtung von Veranstaltungen auf Winzerhöfen
</t>
    </r>
    <r>
      <rPr>
        <b/>
        <u/>
        <sz val="12"/>
        <rFont val="Arial"/>
        <family val="2"/>
      </rPr>
      <t>ohne</t>
    </r>
    <r>
      <rPr>
        <b/>
        <sz val="12"/>
        <rFont val="Arial"/>
        <family val="2"/>
      </rPr>
      <t xml:space="preserve"> Speisenzubereitung</t>
    </r>
  </si>
  <si>
    <r>
      <t xml:space="preserve">Summe Feste Kosten je Gast
</t>
    </r>
    <r>
      <rPr>
        <sz val="11"/>
        <rFont val="Arial"/>
        <family val="2"/>
      </rPr>
      <t>bei ausschließlicher Nutzung des Raums für die angegebene Zahl an Feiern</t>
    </r>
  </si>
  <si>
    <t xml:space="preserve">Kennzahlen variable Kosten </t>
  </si>
  <si>
    <t>Stammdaten variable Kosten Tisch eindecken</t>
  </si>
  <si>
    <t>Pos.</t>
  </si>
  <si>
    <t>Artikel</t>
  </si>
  <si>
    <t>Bezugsmenge</t>
  </si>
  <si>
    <t xml:space="preserve">Grundpreis </t>
  </si>
  <si>
    <t>Einheit</t>
  </si>
  <si>
    <t>Preis / Einheit</t>
  </si>
  <si>
    <t>Stück</t>
  </si>
  <si>
    <t>Meter</t>
  </si>
  <si>
    <t>Variable Kosten Tischeindeckung</t>
  </si>
  <si>
    <t>Betrag</t>
  </si>
  <si>
    <t>benötigte Anzahl</t>
  </si>
  <si>
    <r>
      <rPr>
        <b/>
        <sz val="10"/>
        <rFont val="Arial"/>
        <family val="2"/>
      </rPr>
      <t xml:space="preserve">DUNI Servietten </t>
    </r>
    <r>
      <rPr>
        <sz val="10"/>
        <rFont val="Arial"/>
        <family val="2"/>
      </rPr>
      <t xml:space="preserve">
</t>
    </r>
    <r>
      <rPr>
        <sz val="9"/>
        <rFont val="Arial"/>
        <family val="2"/>
      </rPr>
      <t>Zelltuch 33 x 33 mm</t>
    </r>
  </si>
  <si>
    <r>
      <rPr>
        <b/>
        <sz val="10"/>
        <rFont val="Arial"/>
        <family val="2"/>
      </rPr>
      <t xml:space="preserve">Dunilin Servietten </t>
    </r>
    <r>
      <rPr>
        <sz val="10"/>
        <rFont val="Arial"/>
        <family val="2"/>
      </rPr>
      <t xml:space="preserve">
</t>
    </r>
    <r>
      <rPr>
        <sz val="9"/>
        <rFont val="Arial"/>
        <family val="2"/>
      </rPr>
      <t>40 x 40 mm</t>
    </r>
  </si>
  <si>
    <r>
      <rPr>
        <b/>
        <sz val="10"/>
        <rFont val="Arial"/>
        <family val="2"/>
      </rPr>
      <t xml:space="preserve">Tischdeckenrolle Dunicell </t>
    </r>
    <r>
      <rPr>
        <sz val="10"/>
        <rFont val="Arial"/>
        <family val="2"/>
      </rPr>
      <t xml:space="preserve">
</t>
    </r>
    <r>
      <rPr>
        <sz val="9"/>
        <rFont val="Arial"/>
        <family val="2"/>
      </rPr>
      <t>1,25 x 40 m</t>
    </r>
  </si>
  <si>
    <r>
      <rPr>
        <b/>
        <sz val="10"/>
        <rFont val="Arial"/>
        <family val="2"/>
      </rPr>
      <t xml:space="preserve">Tischläufer Dunicell </t>
    </r>
    <r>
      <rPr>
        <sz val="10"/>
        <rFont val="Arial"/>
        <family val="2"/>
      </rPr>
      <t xml:space="preserve">
</t>
    </r>
    <r>
      <rPr>
        <sz val="9"/>
        <rFont val="Arial"/>
        <family val="2"/>
      </rPr>
      <t>0,40 x 24 m</t>
    </r>
  </si>
  <si>
    <r>
      <rPr>
        <b/>
        <sz val="10"/>
        <rFont val="Arial"/>
        <family val="2"/>
      </rPr>
      <t xml:space="preserve">Leuchterkerzen (7 Std) </t>
    </r>
    <r>
      <rPr>
        <sz val="10"/>
        <rFont val="Arial"/>
        <family val="2"/>
      </rPr>
      <t xml:space="preserve">
</t>
    </r>
    <r>
      <rPr>
        <sz val="9"/>
        <rFont val="Arial"/>
        <family val="2"/>
      </rPr>
      <t>250 x 22 mm</t>
    </r>
  </si>
  <si>
    <r>
      <rPr>
        <b/>
        <sz val="10"/>
        <rFont val="Arial"/>
        <family val="2"/>
      </rPr>
      <t xml:space="preserve">Spitzkerzen, gold (6,5 Std) 
</t>
    </r>
    <r>
      <rPr>
        <b/>
        <sz val="9"/>
        <rFont val="Arial"/>
        <family val="2"/>
      </rPr>
      <t>25</t>
    </r>
    <r>
      <rPr>
        <sz val="9"/>
        <rFont val="Arial"/>
        <family val="2"/>
      </rPr>
      <t>0 x 25 mm</t>
    </r>
  </si>
  <si>
    <r>
      <rPr>
        <b/>
        <sz val="10"/>
        <rFont val="Arial"/>
        <family val="2"/>
      </rPr>
      <t xml:space="preserve">Teelichter (4,5 Std) </t>
    </r>
    <r>
      <rPr>
        <sz val="10"/>
        <rFont val="Arial"/>
        <family val="2"/>
      </rPr>
      <t xml:space="preserve">
</t>
    </r>
    <r>
      <rPr>
        <sz val="9"/>
        <rFont val="Arial"/>
        <family val="2"/>
      </rPr>
      <t>Ø 40 mm</t>
    </r>
  </si>
  <si>
    <t>netto</t>
  </si>
  <si>
    <t>brutto</t>
  </si>
  <si>
    <t>gesamt (netto)</t>
  </si>
  <si>
    <t>je Gast (netto)</t>
  </si>
  <si>
    <t>Summe variable Kosten Tischeindeckung</t>
  </si>
  <si>
    <r>
      <t xml:space="preserve">Ausrichtung von Veranstaltungen auf Winzer- und Bauernhöfen- </t>
    </r>
    <r>
      <rPr>
        <b/>
        <u/>
        <sz val="11"/>
        <rFont val="Arial"/>
        <family val="2"/>
      </rPr>
      <t>ohne</t>
    </r>
    <r>
      <rPr>
        <b/>
        <sz val="11"/>
        <rFont val="Arial"/>
        <family val="2"/>
      </rPr>
      <t xml:space="preserve"> Speisenzubereitung</t>
    </r>
  </si>
  <si>
    <t>Angebot</t>
  </si>
  <si>
    <t>Markt-,Einführungskosten (Eröffnung, Logo, Presse)</t>
  </si>
  <si>
    <t>einfache Feier</t>
  </si>
  <si>
    <t>Vesper</t>
  </si>
  <si>
    <t>Veranstaltungsart</t>
  </si>
  <si>
    <t>Beispiel</t>
  </si>
  <si>
    <t>70. Geburtstag</t>
  </si>
  <si>
    <t>Abendessen Buffett</t>
  </si>
  <si>
    <t>aufwändigere Feier</t>
  </si>
  <si>
    <t>Fest</t>
  </si>
  <si>
    <t>Hochzeit</t>
  </si>
  <si>
    <t>Weinprobe, Hofbesichtigung</t>
  </si>
  <si>
    <t>Kaffee</t>
  </si>
  <si>
    <t>Nachmittagskaffee</t>
  </si>
  <si>
    <t>Aufwandstyp</t>
  </si>
  <si>
    <t>eigener Wert</t>
  </si>
  <si>
    <t>Standardwerte; Quelle: Beratungsteam "Einkommensalternativen" der LK Rheinland-Pfalz</t>
  </si>
  <si>
    <t>Kalkulierter Angebotspreis  gesamt, brutto</t>
  </si>
  <si>
    <t>Beispiel 1</t>
  </si>
  <si>
    <t>Kapitalbedarf</t>
  </si>
  <si>
    <r>
      <t>*</t>
    </r>
    <r>
      <rPr>
        <vertAlign val="superscript"/>
        <sz val="10"/>
        <rFont val="Arial"/>
        <family val="2"/>
      </rPr>
      <t>1</t>
    </r>
    <r>
      <rPr>
        <sz val="10"/>
        <rFont val="Arial"/>
        <family val="2"/>
      </rPr>
      <t xml:space="preserve"> Kennzahlen nach Betriebsvergleiche für das Hotel- und Gaststättengewerbe 2018, hier Weinstube; Kennzahlen umsatzbezogen; Grundlage unter Tab_Datengrundlage_Kennzahlen</t>
    </r>
  </si>
  <si>
    <t>*3 Steuerberater, Porto, Werbung, Kfz-kosten anteilig</t>
  </si>
  <si>
    <r>
      <t>*</t>
    </r>
    <r>
      <rPr>
        <vertAlign val="superscript"/>
        <sz val="10"/>
        <rFont val="Arial"/>
        <family val="2"/>
      </rPr>
      <t>1</t>
    </r>
    <r>
      <rPr>
        <sz val="10"/>
        <rFont val="Arial"/>
        <family val="2"/>
      </rPr>
      <t xml:space="preserve"> 2 Kerzen je Tisch, 1 mal ersetzen; 8 Kerzen fürs Buffet</t>
    </r>
  </si>
  <si>
    <r>
      <t>*</t>
    </r>
    <r>
      <rPr>
        <vertAlign val="superscript"/>
        <sz val="10"/>
        <rFont val="Arial"/>
        <family val="2"/>
      </rPr>
      <t>2</t>
    </r>
    <r>
      <rPr>
        <sz val="10"/>
        <rFont val="Arial"/>
        <family val="2"/>
      </rPr>
      <t xml:space="preserve"> Dunilin-Servietten auch als "Mitteldecken" für die Tische -&gt; darauf jahreszeitliche Dekoration, z.B. Rebholz, Zierkürbisse, Walnüsse…</t>
    </r>
  </si>
  <si>
    <r>
      <t>*</t>
    </r>
    <r>
      <rPr>
        <vertAlign val="superscript"/>
        <sz val="10"/>
        <rFont val="Arial"/>
        <family val="2"/>
      </rPr>
      <t>3</t>
    </r>
    <r>
      <rPr>
        <sz val="10"/>
        <rFont val="Arial"/>
        <family val="2"/>
      </rPr>
      <t xml:space="preserve"> Preisrecherchen im Internet</t>
    </r>
  </si>
  <si>
    <r>
      <t>sonstige feste Kosten*</t>
    </r>
    <r>
      <rPr>
        <b/>
        <vertAlign val="superscript"/>
        <sz val="14"/>
        <rFont val="Arial"/>
        <family val="2"/>
      </rPr>
      <t>1</t>
    </r>
  </si>
  <si>
    <t xml:space="preserve">*1 Versicherungen (Feuer, Elementarschäden, Betriebseinrichtungen, …) Gebühren, Marketing, Gema, </t>
  </si>
  <si>
    <r>
      <t>Gewinnzuschlag *</t>
    </r>
    <r>
      <rPr>
        <vertAlign val="superscript"/>
        <sz val="12"/>
        <rFont val="Arial"/>
        <family val="2"/>
      </rPr>
      <t xml:space="preserve">3 </t>
    </r>
    <r>
      <rPr>
        <b/>
        <sz val="14"/>
        <rFont val="Arial"/>
        <family val="2"/>
      </rPr>
      <t xml:space="preserve">                   in %</t>
    </r>
  </si>
  <si>
    <t>*3 Der Gewinn dient der Rücklagenbildung, z.B. für Neuinvestitionen (Afa berücksichtigt nur den Wertverlust vom Anschaffungspreis) und zur Abdeckung 
    des Unternehmerrisikos. Der Gewinnaufschlag ist betriebsindividuell zu kalkulieren; sollte aber  mind. 10 % betragen. Der Gewinn ist zudem für die Entlohnung 
    der Familienarbeitskräfte erforderlich. Bei dieser Kalkulation bereits durch den Lohnansatz für Familienarbeitskräfte berücksichtigt (vgl. Fussnote 2).</t>
  </si>
  <si>
    <t>Kalkulation des Angebotspreises
bzw. des zu erzielenden Umsatzes bei der Raumvermietung je Gast</t>
  </si>
  <si>
    <r>
      <t xml:space="preserve">Kalkulierter Angebotspreis
</t>
    </r>
    <r>
      <rPr>
        <b/>
        <u/>
        <sz val="12"/>
        <rFont val="Arial"/>
        <family val="2"/>
      </rPr>
      <t>je Gast incl. Getränke,</t>
    </r>
    <r>
      <rPr>
        <b/>
        <sz val="12"/>
        <rFont val="Arial"/>
        <family val="2"/>
      </rPr>
      <t xml:space="preserve"> brutto</t>
    </r>
    <r>
      <rPr>
        <b/>
        <sz val="12"/>
        <rFont val="Arial"/>
        <family val="2"/>
      </rPr>
      <t xml:space="preserve">
</t>
    </r>
    <r>
      <rPr>
        <sz val="12"/>
        <rFont val="Arial"/>
        <family val="2"/>
      </rPr>
      <t>bzw. erforderlicher Umsatz je Gast, incl. Getränkeumsatz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</si>
</sst>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7" formatCode="#,##0.00\ &quot;€&quot;;\-#,##0.00\ &quot;€&quot;"/>
    <numFmt numFmtId="44" formatCode="_-* #,##0.00\ &quot;€&quot;_-;\-* #,##0.00\ &quot;€&quot;_-;_-* &quot;-&quot;??\ &quot;€&quot;_-;_-@_-"/>
    <numFmt numFmtId="164" formatCode="#,##0.000\ &quot;€&quot;"/>
    <numFmt numFmtId="165" formatCode="#,##0.00\ &quot;€&quot;"/>
    <numFmt numFmtId="166" formatCode="0.0"/>
    <numFmt numFmtId="167" formatCode="#,##0.0"/>
    <numFmt numFmtId="168" formatCode="#,##0.00\ _€"/>
    <numFmt numFmtId="169" formatCode="0.0%"/>
  </numFmts>
  <fonts count="39">
    <font>
      <sz val="10"/>
      <name val="Arial"/>
    </font>
    <font>
      <sz val="10"/>
      <color theme="1"/>
      <name val="Arial"/>
      <family val="2"/>
    </font>
    <font>
      <b/>
      <sz val="12"/>
      <name val="Arial"/>
      <family val="2"/>
    </font>
    <font>
      <sz val="10"/>
      <name val="Arial"/>
      <family val="2"/>
    </font>
    <font>
      <sz val="12"/>
      <name val="Arial"/>
      <family val="2"/>
    </font>
    <font>
      <b/>
      <sz val="11"/>
      <name val="Arial"/>
      <family val="2"/>
    </font>
    <font>
      <b/>
      <sz val="14"/>
      <name val="Arial"/>
      <family val="2"/>
    </font>
    <font>
      <sz val="11"/>
      <name val="Arial"/>
      <family val="2"/>
    </font>
    <font>
      <vertAlign val="superscript"/>
      <sz val="12"/>
      <name val="Arial"/>
      <family val="2"/>
    </font>
    <font>
      <vertAlign val="superscript"/>
      <sz val="11"/>
      <name val="Arial"/>
      <family val="2"/>
    </font>
    <font>
      <b/>
      <sz val="11"/>
      <color theme="6" tint="-0.249977111117893"/>
      <name val="Arial"/>
      <family val="2"/>
    </font>
    <font>
      <sz val="12"/>
      <color theme="0"/>
      <name val="Arial"/>
      <family val="2"/>
    </font>
    <font>
      <b/>
      <sz val="16"/>
      <color theme="0"/>
      <name val="Arial"/>
      <family val="2"/>
    </font>
    <font>
      <b/>
      <sz val="16"/>
      <name val="Arial"/>
      <family val="2"/>
    </font>
    <font>
      <sz val="12"/>
      <color rgb="FF00B050"/>
      <name val="Arial"/>
      <family val="2"/>
    </font>
    <font>
      <sz val="14"/>
      <color theme="0"/>
      <name val="Arial"/>
      <family val="2"/>
    </font>
    <font>
      <b/>
      <sz val="14"/>
      <color theme="0"/>
      <name val="Arial"/>
      <family val="2"/>
    </font>
    <font>
      <b/>
      <sz val="12"/>
      <color theme="0"/>
      <name val="Arial"/>
      <family val="2"/>
    </font>
    <font>
      <sz val="9"/>
      <color indexed="81"/>
      <name val="Tahoma"/>
      <family val="2"/>
    </font>
    <font>
      <b/>
      <sz val="9"/>
      <color indexed="81"/>
      <name val="Tahoma"/>
      <family val="2"/>
    </font>
    <font>
      <b/>
      <u/>
      <sz val="12"/>
      <name val="Arial"/>
      <family val="2"/>
    </font>
    <font>
      <b/>
      <sz val="10"/>
      <name val="Arial"/>
      <family val="2"/>
    </font>
    <font>
      <sz val="10"/>
      <color theme="1"/>
      <name val="Arial"/>
      <family val="2"/>
    </font>
    <font>
      <sz val="10"/>
      <color rgb="FFFF0000"/>
      <name val="Arial"/>
      <family val="2"/>
    </font>
    <font>
      <sz val="12"/>
      <color theme="1"/>
      <name val="Arial"/>
      <family val="2"/>
    </font>
    <font>
      <b/>
      <sz val="12"/>
      <color theme="1"/>
      <name val="Arial"/>
      <family val="2"/>
    </font>
    <font>
      <sz val="10"/>
      <name val="Arial"/>
      <family val="2"/>
    </font>
    <font>
      <sz val="14"/>
      <name val="Arial"/>
      <family val="2"/>
    </font>
    <font>
      <b/>
      <u/>
      <sz val="16"/>
      <name val="Arial"/>
      <family val="2"/>
    </font>
    <font>
      <b/>
      <sz val="18"/>
      <name val="Arial"/>
      <family val="2"/>
    </font>
    <font>
      <sz val="16"/>
      <name val="Arial"/>
      <family val="2"/>
    </font>
    <font>
      <sz val="9"/>
      <name val="Arial"/>
      <family val="2"/>
    </font>
    <font>
      <b/>
      <sz val="9"/>
      <name val="Arial"/>
      <family val="2"/>
    </font>
    <font>
      <sz val="8"/>
      <name val="Arial"/>
      <family val="2"/>
    </font>
    <font>
      <b/>
      <u/>
      <sz val="11"/>
      <name val="Arial"/>
      <family val="2"/>
    </font>
    <font>
      <sz val="9"/>
      <color indexed="81"/>
      <name val="Segoe UI"/>
      <family val="2"/>
    </font>
    <font>
      <b/>
      <sz val="9"/>
      <color indexed="81"/>
      <name val="Segoe UI"/>
      <family val="2"/>
    </font>
    <font>
      <vertAlign val="superscript"/>
      <sz val="10"/>
      <name val="Arial"/>
      <family val="2"/>
    </font>
    <font>
      <b/>
      <vertAlign val="superscript"/>
      <sz val="14"/>
      <name val="Arial"/>
      <family val="2"/>
    </font>
  </fonts>
  <fills count="5">
    <fill>
      <patternFill patternType="none"/>
    </fill>
    <fill>
      <patternFill patternType="gray125"/>
    </fill>
    <fill>
      <patternFill patternType="solid">
        <fgColor theme="0"/>
        <bgColor indexed="64"/>
      </patternFill>
    </fill>
    <fill>
      <patternFill patternType="solid">
        <fgColor indexed="26"/>
        <bgColor indexed="64"/>
      </patternFill>
    </fill>
    <fill>
      <patternFill patternType="solid">
        <fgColor rgb="FFFFFFCC"/>
        <bgColor indexed="64"/>
      </patternFill>
    </fill>
  </fills>
  <borders count="143">
    <border>
      <left/>
      <right/>
      <top/>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bottom/>
      <diagonal/>
    </border>
    <border>
      <left/>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medium">
        <color indexed="64"/>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top style="medium">
        <color indexed="64"/>
      </top>
      <bottom style="medium">
        <color indexed="64"/>
      </bottom>
      <diagonal/>
    </border>
    <border>
      <left style="thin">
        <color indexed="64"/>
      </left>
      <right/>
      <top style="dashed">
        <color indexed="64"/>
      </top>
      <bottom/>
      <diagonal/>
    </border>
    <border>
      <left/>
      <right style="medium">
        <color indexed="64"/>
      </right>
      <top style="dashed">
        <color indexed="64"/>
      </top>
      <bottom/>
      <diagonal/>
    </border>
    <border>
      <left style="thin">
        <color indexed="64"/>
      </left>
      <right style="thin">
        <color indexed="64"/>
      </right>
      <top style="dashed">
        <color indexed="64"/>
      </top>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dashed">
        <color indexed="64"/>
      </bottom>
      <diagonal/>
    </border>
    <border>
      <left style="medium">
        <color indexed="64"/>
      </left>
      <right/>
      <top style="dashed">
        <color indexed="64"/>
      </top>
      <bottom/>
      <diagonal/>
    </border>
    <border>
      <left style="medium">
        <color indexed="64"/>
      </left>
      <right style="thin">
        <color indexed="64"/>
      </right>
      <top style="dashed">
        <color indexed="64"/>
      </top>
      <bottom style="dashed">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hair">
        <color indexed="64"/>
      </bottom>
      <diagonal/>
    </border>
    <border>
      <left style="thin">
        <color indexed="64"/>
      </left>
      <right style="medium">
        <color indexed="64"/>
      </right>
      <top/>
      <bottom style="hair">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style="dotted">
        <color auto="1"/>
      </right>
      <top style="dotted">
        <color indexed="64"/>
      </top>
      <bottom style="dotted">
        <color indexed="64"/>
      </bottom>
      <diagonal/>
    </border>
    <border>
      <left style="thin">
        <color indexed="64"/>
      </left>
      <right style="dotted">
        <color auto="1"/>
      </right>
      <top style="medium">
        <color indexed="64"/>
      </top>
      <bottom style="dotted">
        <color indexed="64"/>
      </bottom>
      <diagonal/>
    </border>
    <border>
      <left style="thin">
        <color indexed="64"/>
      </left>
      <right style="dotted">
        <color auto="1"/>
      </right>
      <top style="dotted">
        <color indexed="64"/>
      </top>
      <bottom style="medium">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dotted">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ashed">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dashed">
        <color indexed="64"/>
      </top>
      <bottom/>
      <diagonal/>
    </border>
    <border>
      <left/>
      <right style="medium">
        <color indexed="64"/>
      </right>
      <top style="thin">
        <color indexed="64"/>
      </top>
      <bottom style="dotted">
        <color indexed="64"/>
      </bottom>
      <diagonal/>
    </border>
    <border>
      <left style="thin">
        <color indexed="64"/>
      </left>
      <right style="dotted">
        <color indexed="64"/>
      </right>
      <top style="medium">
        <color auto="1"/>
      </top>
      <bottom/>
      <diagonal/>
    </border>
    <border>
      <left style="dotted">
        <color indexed="64"/>
      </left>
      <right style="thin">
        <color indexed="64"/>
      </right>
      <top style="medium">
        <color auto="1"/>
      </top>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5">
    <xf numFmtId="0" fontId="0" fillId="0" borderId="0"/>
    <xf numFmtId="0" fontId="3" fillId="0" borderId="0"/>
    <xf numFmtId="0" fontId="22" fillId="0" borderId="0"/>
    <xf numFmtId="44" fontId="26" fillId="0" borderId="0" applyFont="0" applyFill="0" applyBorder="0" applyAlignment="0" applyProtection="0"/>
    <xf numFmtId="9" fontId="26" fillId="0" borderId="0" applyFont="0" applyFill="0" applyBorder="0" applyAlignment="0" applyProtection="0"/>
  </cellStyleXfs>
  <cellXfs count="663">
    <xf numFmtId="0" fontId="0" fillId="0" borderId="0" xfId="0"/>
    <xf numFmtId="0" fontId="2" fillId="0" borderId="0" xfId="0" applyFont="1"/>
    <xf numFmtId="0" fontId="7" fillId="0" borderId="0" xfId="0" applyFont="1"/>
    <xf numFmtId="165" fontId="7" fillId="0" borderId="0" xfId="0" applyNumberFormat="1" applyFont="1"/>
    <xf numFmtId="0" fontId="10" fillId="0" borderId="0" xfId="0" applyFont="1" applyAlignment="1">
      <alignment vertical="center"/>
    </xf>
    <xf numFmtId="0" fontId="12" fillId="0" borderId="0" xfId="0" applyFont="1" applyFill="1" applyBorder="1" applyAlignment="1">
      <alignment vertical="center"/>
    </xf>
    <xf numFmtId="0" fontId="11" fillId="0" borderId="0" xfId="0" applyFont="1" applyFill="1" applyBorder="1"/>
    <xf numFmtId="0" fontId="7" fillId="0" borderId="0" xfId="0" applyFont="1" applyAlignment="1">
      <alignment vertical="center"/>
    </xf>
    <xf numFmtId="0" fontId="2" fillId="0" borderId="33" xfId="0" applyFont="1" applyBorder="1" applyAlignment="1">
      <alignment vertical="center"/>
    </xf>
    <xf numFmtId="0" fontId="4" fillId="0" borderId="34" xfId="0" applyFont="1" applyBorder="1" applyAlignment="1">
      <alignment vertical="center"/>
    </xf>
    <xf numFmtId="0" fontId="4" fillId="0" borderId="35" xfId="0" applyFont="1" applyBorder="1" applyAlignment="1">
      <alignment vertical="center"/>
    </xf>
    <xf numFmtId="0" fontId="7" fillId="0" borderId="0" xfId="0" applyFont="1" applyAlignment="1">
      <alignment horizontal="center"/>
    </xf>
    <xf numFmtId="0" fontId="2" fillId="0" borderId="30" xfId="0" applyFont="1" applyBorder="1" applyAlignment="1">
      <alignment horizontal="center"/>
    </xf>
    <xf numFmtId="0" fontId="4" fillId="0" borderId="31" xfId="0" applyFont="1" applyBorder="1" applyAlignment="1">
      <alignment horizontal="center"/>
    </xf>
    <xf numFmtId="0" fontId="4" fillId="0" borderId="32" xfId="0" applyFont="1" applyBorder="1" applyAlignment="1">
      <alignment horizontal="center"/>
    </xf>
    <xf numFmtId="0" fontId="4" fillId="0" borderId="0" xfId="0" applyFont="1" applyBorder="1" applyProtection="1"/>
    <xf numFmtId="0" fontId="14" fillId="2" borderId="0" xfId="0" applyFont="1" applyFill="1" applyBorder="1" applyProtection="1"/>
    <xf numFmtId="0" fontId="4" fillId="0" borderId="0" xfId="0" applyNumberFormat="1" applyFont="1" applyBorder="1" applyProtection="1"/>
    <xf numFmtId="0" fontId="6" fillId="0" borderId="0" xfId="0" applyFont="1" applyBorder="1" applyAlignment="1" applyProtection="1">
      <alignment vertical="center"/>
    </xf>
    <xf numFmtId="0" fontId="2" fillId="0" borderId="24" xfId="0" applyFont="1" applyBorder="1" applyAlignment="1" applyProtection="1">
      <alignment horizontal="left" vertical="top" wrapText="1"/>
    </xf>
    <xf numFmtId="0" fontId="4" fillId="0" borderId="0" xfId="0" applyFont="1" applyBorder="1" applyAlignment="1" applyProtection="1">
      <alignment vertical="center"/>
    </xf>
    <xf numFmtId="0" fontId="2" fillId="0" borderId="5" xfId="0" applyFont="1" applyBorder="1" applyAlignment="1" applyProtection="1">
      <alignment vertical="center"/>
    </xf>
    <xf numFmtId="0" fontId="2" fillId="0" borderId="7" xfId="0" applyFont="1" applyBorder="1" applyAlignment="1" applyProtection="1">
      <alignment vertical="center"/>
    </xf>
    <xf numFmtId="0" fontId="4" fillId="0" borderId="33" xfId="0" applyFont="1" applyBorder="1" applyAlignment="1" applyProtection="1">
      <alignment horizontal="left" wrapText="1" indent="2"/>
    </xf>
    <xf numFmtId="0" fontId="4" fillId="0" borderId="27" xfId="0" applyFont="1" applyBorder="1" applyAlignment="1" applyProtection="1">
      <alignment horizontal="left" wrapText="1" indent="2"/>
    </xf>
    <xf numFmtId="0" fontId="4" fillId="0" borderId="0" xfId="0" applyFont="1" applyBorder="1" applyAlignment="1" applyProtection="1">
      <alignment horizontal="right"/>
    </xf>
    <xf numFmtId="0" fontId="4" fillId="0" borderId="0" xfId="0" applyFont="1" applyBorder="1" applyAlignment="1" applyProtection="1">
      <alignment horizontal="left" vertical="center" indent="4"/>
    </xf>
    <xf numFmtId="166" fontId="4" fillId="0" borderId="0" xfId="0" applyNumberFormat="1" applyFont="1" applyBorder="1" applyAlignment="1" applyProtection="1"/>
    <xf numFmtId="166" fontId="4" fillId="0" borderId="0" xfId="0" applyNumberFormat="1" applyFont="1" applyBorder="1" applyProtection="1"/>
    <xf numFmtId="0" fontId="4" fillId="0" borderId="0" xfId="0" applyFont="1" applyBorder="1" applyAlignment="1" applyProtection="1">
      <alignment horizontal="center" vertical="center"/>
    </xf>
    <xf numFmtId="0" fontId="4" fillId="2" borderId="0" xfId="0" applyFont="1" applyFill="1" applyBorder="1" applyProtection="1"/>
    <xf numFmtId="0" fontId="6" fillId="0" borderId="3" xfId="0" applyFont="1" applyFill="1" applyBorder="1" applyAlignment="1" applyProtection="1">
      <alignment vertical="center"/>
    </xf>
    <xf numFmtId="0" fontId="7" fillId="0" borderId="0" xfId="0" applyFont="1" applyAlignment="1">
      <alignment horizontal="center" vertical="center"/>
    </xf>
    <xf numFmtId="0" fontId="3" fillId="0" borderId="0" xfId="1"/>
    <xf numFmtId="0" fontId="3" fillId="0" borderId="0" xfId="1" applyAlignment="1">
      <alignment vertical="center"/>
    </xf>
    <xf numFmtId="0" fontId="3" fillId="0" borderId="0" xfId="1" applyAlignment="1">
      <alignment horizontal="left" vertical="center"/>
    </xf>
    <xf numFmtId="0" fontId="4" fillId="0" borderId="1" xfId="1" applyFont="1" applyFill="1" applyBorder="1"/>
    <xf numFmtId="0" fontId="4" fillId="0" borderId="60" xfId="1" applyFont="1" applyFill="1" applyBorder="1"/>
    <xf numFmtId="0" fontId="3" fillId="0" borderId="0" xfId="1" applyAlignment="1"/>
    <xf numFmtId="0" fontId="21" fillId="0" borderId="0" xfId="1" applyFont="1"/>
    <xf numFmtId="0" fontId="3" fillId="0" borderId="0" xfId="1" applyFont="1"/>
    <xf numFmtId="0" fontId="4" fillId="0" borderId="65" xfId="1" applyFont="1" applyFill="1" applyBorder="1" applyAlignment="1">
      <alignment wrapText="1"/>
    </xf>
    <xf numFmtId="165" fontId="6" fillId="0" borderId="41" xfId="0" applyNumberFormat="1" applyFont="1" applyFill="1" applyBorder="1" applyAlignment="1" applyProtection="1">
      <alignment vertical="center"/>
    </xf>
    <xf numFmtId="0" fontId="6" fillId="0" borderId="41" xfId="0" applyFont="1" applyFill="1" applyBorder="1" applyAlignment="1" applyProtection="1">
      <alignment vertical="center"/>
    </xf>
    <xf numFmtId="165" fontId="6" fillId="0" borderId="4" xfId="0" applyNumberFormat="1" applyFont="1" applyFill="1" applyBorder="1" applyAlignment="1" applyProtection="1">
      <alignment vertical="center"/>
    </xf>
    <xf numFmtId="165" fontId="6" fillId="0" borderId="9" xfId="0" applyNumberFormat="1" applyFont="1" applyFill="1" applyBorder="1" applyAlignment="1" applyProtection="1">
      <alignment vertical="center"/>
    </xf>
    <xf numFmtId="0" fontId="6" fillId="0" borderId="5" xfId="0" applyFont="1" applyFill="1" applyBorder="1" applyAlignment="1" applyProtection="1">
      <alignment vertical="center"/>
    </xf>
    <xf numFmtId="0" fontId="6" fillId="0" borderId="0" xfId="0" applyFont="1" applyFill="1" applyBorder="1" applyAlignment="1" applyProtection="1">
      <alignment vertical="center"/>
    </xf>
    <xf numFmtId="165" fontId="6" fillId="0" borderId="0" xfId="0" applyNumberFormat="1" applyFont="1" applyFill="1" applyBorder="1" applyAlignment="1" applyProtection="1">
      <alignment vertical="center"/>
    </xf>
    <xf numFmtId="0" fontId="6" fillId="0" borderId="2" xfId="0" applyFont="1" applyFill="1" applyBorder="1" applyAlignment="1" applyProtection="1">
      <alignment vertical="center"/>
    </xf>
    <xf numFmtId="165" fontId="6" fillId="0" borderId="6" xfId="0" applyNumberFormat="1" applyFont="1" applyFill="1" applyBorder="1" applyAlignment="1" applyProtection="1">
      <alignment vertical="center"/>
    </xf>
    <xf numFmtId="0" fontId="4" fillId="0" borderId="64" xfId="0" applyNumberFormat="1" applyFont="1" applyFill="1" applyBorder="1" applyAlignment="1" applyProtection="1">
      <alignment horizontal="center" vertical="center"/>
    </xf>
    <xf numFmtId="165" fontId="4" fillId="0" borderId="58" xfId="0" applyNumberFormat="1" applyFont="1" applyFill="1" applyBorder="1" applyAlignment="1" applyProtection="1">
      <alignment horizontal="center" vertical="center"/>
    </xf>
    <xf numFmtId="0" fontId="6" fillId="0" borderId="64" xfId="0" applyFont="1" applyFill="1" applyBorder="1" applyAlignment="1" applyProtection="1">
      <alignment horizontal="center" vertical="center"/>
    </xf>
    <xf numFmtId="0" fontId="17" fillId="0" borderId="0" xfId="2" applyFont="1" applyFill="1" applyBorder="1" applyAlignment="1">
      <alignment vertical="center"/>
    </xf>
    <xf numFmtId="165" fontId="11" fillId="0" borderId="0" xfId="2" applyNumberFormat="1" applyFont="1" applyFill="1" applyBorder="1"/>
    <xf numFmtId="0" fontId="11" fillId="0" borderId="0" xfId="2" applyFont="1" applyFill="1" applyBorder="1"/>
    <xf numFmtId="0" fontId="4" fillId="0" borderId="0" xfId="2" applyFont="1"/>
    <xf numFmtId="0" fontId="16" fillId="0" borderId="0" xfId="2" applyFont="1" applyFill="1" applyBorder="1" applyAlignment="1">
      <alignment horizontal="left" vertical="center" wrapText="1"/>
    </xf>
    <xf numFmtId="0" fontId="12" fillId="0" borderId="0" xfId="2" applyFont="1" applyFill="1" applyBorder="1" applyAlignment="1">
      <alignment vertical="center"/>
    </xf>
    <xf numFmtId="0" fontId="7" fillId="0" borderId="0" xfId="2" applyFont="1"/>
    <xf numFmtId="0" fontId="22" fillId="0" borderId="0" xfId="2"/>
    <xf numFmtId="0" fontId="22" fillId="0" borderId="0" xfId="2" applyBorder="1"/>
    <xf numFmtId="165" fontId="4" fillId="0" borderId="0" xfId="2" applyNumberFormat="1" applyFont="1" applyBorder="1"/>
    <xf numFmtId="0" fontId="3" fillId="0" borderId="0" xfId="2" applyFont="1"/>
    <xf numFmtId="0" fontId="23" fillId="0" borderId="0" xfId="2" applyFont="1"/>
    <xf numFmtId="165" fontId="22" fillId="0" borderId="0" xfId="2" applyNumberFormat="1"/>
    <xf numFmtId="0" fontId="24" fillId="0" borderId="0" xfId="2" applyFont="1"/>
    <xf numFmtId="0" fontId="25" fillId="0" borderId="0" xfId="2" applyFont="1"/>
    <xf numFmtId="0" fontId="22" fillId="0" borderId="0" xfId="2" applyAlignment="1"/>
    <xf numFmtId="165" fontId="24" fillId="0" borderId="87" xfId="2" applyNumberFormat="1" applyFont="1" applyBorder="1"/>
    <xf numFmtId="0" fontId="0" fillId="0" borderId="0" xfId="0" applyBorder="1"/>
    <xf numFmtId="165" fontId="6" fillId="2" borderId="89" xfId="2" applyNumberFormat="1" applyFont="1" applyFill="1" applyBorder="1"/>
    <xf numFmtId="3" fontId="6" fillId="2" borderId="90" xfId="2" applyNumberFormat="1" applyFont="1" applyFill="1" applyBorder="1"/>
    <xf numFmtId="165" fontId="6" fillId="2" borderId="42" xfId="2" applyNumberFormat="1" applyFont="1" applyFill="1" applyBorder="1" applyAlignment="1">
      <alignment vertical="center"/>
    </xf>
    <xf numFmtId="0" fontId="24" fillId="4" borderId="16" xfId="2" applyFont="1" applyFill="1" applyBorder="1" applyProtection="1">
      <protection locked="0"/>
    </xf>
    <xf numFmtId="0" fontId="24" fillId="4" borderId="87" xfId="2" applyFont="1" applyFill="1" applyBorder="1" applyProtection="1">
      <protection locked="0"/>
    </xf>
    <xf numFmtId="165" fontId="2" fillId="4" borderId="91" xfId="0" applyNumberFormat="1" applyFont="1" applyFill="1" applyBorder="1" applyAlignment="1" applyProtection="1">
      <alignment horizontal="right" vertical="center" wrapText="1"/>
      <protection locked="0"/>
    </xf>
    <xf numFmtId="165" fontId="4" fillId="0" borderId="0" xfId="2" applyNumberFormat="1" applyFont="1" applyFill="1" applyBorder="1" applyAlignment="1"/>
    <xf numFmtId="0" fontId="4" fillId="0" borderId="0" xfId="2" applyFont="1" applyFill="1" applyBorder="1" applyProtection="1"/>
    <xf numFmtId="165" fontId="4" fillId="0" borderId="0" xfId="2" applyNumberFormat="1" applyFont="1" applyFill="1" applyBorder="1"/>
    <xf numFmtId="0" fontId="4" fillId="0" borderId="0" xfId="2" applyFont="1" applyFill="1" applyBorder="1" applyAlignment="1" applyProtection="1">
      <protection locked="0"/>
    </xf>
    <xf numFmtId="165" fontId="4" fillId="0" borderId="0" xfId="2" applyNumberFormat="1" applyFont="1" applyFill="1" applyBorder="1" applyAlignment="1" applyProtection="1">
      <protection locked="0"/>
    </xf>
    <xf numFmtId="0" fontId="2" fillId="0" borderId="0" xfId="2" applyFont="1" applyFill="1" applyBorder="1" applyAlignment="1">
      <alignment horizontal="left" vertical="center" wrapText="1"/>
    </xf>
    <xf numFmtId="165" fontId="2" fillId="0" borderId="0" xfId="2" applyNumberFormat="1" applyFont="1" applyFill="1" applyBorder="1"/>
    <xf numFmtId="0" fontId="2" fillId="0" borderId="0" xfId="2" applyFont="1" applyFill="1" applyBorder="1"/>
    <xf numFmtId="0" fontId="16" fillId="0" borderId="0" xfId="2" applyFont="1" applyFill="1" applyBorder="1" applyAlignment="1">
      <alignment horizontal="left" wrapText="1"/>
    </xf>
    <xf numFmtId="165" fontId="4" fillId="0" borderId="0" xfId="2" applyNumberFormat="1" applyFont="1" applyFill="1" applyBorder="1" applyProtection="1"/>
    <xf numFmtId="0" fontId="4" fillId="0" borderId="0" xfId="2" applyFont="1" applyFill="1" applyBorder="1" applyAlignment="1" applyProtection="1">
      <alignment wrapText="1"/>
      <protection locked="0"/>
    </xf>
    <xf numFmtId="165" fontId="4" fillId="0" borderId="0" xfId="2" applyNumberFormat="1" applyFont="1" applyFill="1" applyBorder="1" applyProtection="1">
      <protection locked="0"/>
    </xf>
    <xf numFmtId="0" fontId="4" fillId="0" borderId="0" xfId="2" applyFont="1" applyFill="1" applyBorder="1" applyProtection="1">
      <protection locked="0"/>
    </xf>
    <xf numFmtId="0" fontId="6" fillId="0" borderId="0" xfId="2" applyFont="1" applyFill="1" applyBorder="1" applyAlignment="1">
      <alignment wrapText="1"/>
    </xf>
    <xf numFmtId="165" fontId="6" fillId="0" borderId="0" xfId="2" applyNumberFormat="1" applyFont="1" applyFill="1" applyBorder="1"/>
    <xf numFmtId="0" fontId="6" fillId="0" borderId="0" xfId="2" applyFont="1" applyFill="1" applyBorder="1"/>
    <xf numFmtId="0" fontId="22" fillId="0" borderId="0" xfId="2" applyFill="1" applyBorder="1"/>
    <xf numFmtId="0" fontId="24" fillId="0" borderId="0" xfId="2" applyFont="1" applyFill="1" applyBorder="1" applyAlignment="1">
      <alignment vertical="top" wrapText="1"/>
    </xf>
    <xf numFmtId="0" fontId="15" fillId="0" borderId="0" xfId="2" applyFont="1" applyFill="1" applyBorder="1" applyAlignment="1">
      <alignment vertical="center" wrapText="1"/>
    </xf>
    <xf numFmtId="0" fontId="24" fillId="0" borderId="0" xfId="2" applyFont="1" applyFill="1" applyBorder="1"/>
    <xf numFmtId="1" fontId="7" fillId="0" borderId="0" xfId="0" applyNumberFormat="1" applyFont="1" applyFill="1" applyBorder="1" applyAlignment="1" applyProtection="1">
      <alignment horizontal="center" vertical="center"/>
      <protection locked="0"/>
    </xf>
    <xf numFmtId="169" fontId="7" fillId="0" borderId="0" xfId="0" applyNumberFormat="1" applyFont="1" applyFill="1" applyBorder="1" applyAlignment="1" applyProtection="1">
      <alignment horizontal="center" vertical="center"/>
      <protection locked="0"/>
    </xf>
    <xf numFmtId="44" fontId="24" fillId="0" borderId="0" xfId="3" applyFont="1" applyFill="1" applyBorder="1"/>
    <xf numFmtId="0" fontId="27" fillId="0" borderId="0" xfId="0" applyFont="1" applyFill="1" applyBorder="1" applyAlignment="1" applyProtection="1">
      <alignment vertical="center"/>
    </xf>
    <xf numFmtId="169" fontId="24" fillId="0" borderId="0" xfId="4" applyNumberFormat="1" applyFont="1" applyFill="1" applyBorder="1"/>
    <xf numFmtId="0" fontId="15" fillId="0" borderId="0" xfId="2" applyFont="1" applyFill="1" applyBorder="1" applyAlignment="1">
      <alignment vertical="center"/>
    </xf>
    <xf numFmtId="0" fontId="24" fillId="0" borderId="80" xfId="2" applyFont="1" applyBorder="1"/>
    <xf numFmtId="0" fontId="24" fillId="0" borderId="94" xfId="2" applyFont="1" applyBorder="1"/>
    <xf numFmtId="44" fontId="24" fillId="0" borderId="82" xfId="3" applyFont="1" applyBorder="1"/>
    <xf numFmtId="0" fontId="24" fillId="0" borderId="88" xfId="2" applyFont="1" applyBorder="1"/>
    <xf numFmtId="44" fontId="24" fillId="0" borderId="56" xfId="3" applyFont="1" applyBorder="1"/>
    <xf numFmtId="0" fontId="25" fillId="0" borderId="93" xfId="2" applyFont="1" applyBorder="1"/>
    <xf numFmtId="44" fontId="7" fillId="4" borderId="83" xfId="3" applyFont="1" applyFill="1" applyBorder="1" applyAlignment="1" applyProtection="1">
      <alignment horizontal="center" vertical="center"/>
      <protection locked="0"/>
    </xf>
    <xf numFmtId="0" fontId="24" fillId="0" borderId="83" xfId="2" applyFont="1" applyBorder="1"/>
    <xf numFmtId="0" fontId="25" fillId="0" borderId="83" xfId="2" applyFont="1" applyBorder="1"/>
    <xf numFmtId="169" fontId="7" fillId="3" borderId="80" xfId="4" applyNumberFormat="1" applyFont="1" applyFill="1" applyBorder="1" applyAlignment="1" applyProtection="1">
      <alignment horizontal="center" vertical="center"/>
      <protection locked="0"/>
    </xf>
    <xf numFmtId="0" fontId="25" fillId="0" borderId="88" xfId="2" applyFont="1" applyBorder="1"/>
    <xf numFmtId="44" fontId="24" fillId="0" borderId="58" xfId="3" applyFont="1" applyBorder="1"/>
    <xf numFmtId="0" fontId="24" fillId="0" borderId="58" xfId="2" applyFont="1" applyBorder="1"/>
    <xf numFmtId="0" fontId="24" fillId="0" borderId="56" xfId="2" applyFont="1" applyBorder="1"/>
    <xf numFmtId="0" fontId="6" fillId="0" borderId="13" xfId="0" applyFont="1" applyFill="1" applyBorder="1" applyAlignment="1" applyProtection="1">
      <alignment vertical="center"/>
    </xf>
    <xf numFmtId="0" fontId="13" fillId="0" borderId="0" xfId="0" applyFont="1" applyFill="1" applyBorder="1" applyAlignment="1">
      <alignment vertical="center"/>
    </xf>
    <xf numFmtId="0" fontId="4" fillId="0" borderId="0" xfId="0" applyFont="1" applyFill="1" applyBorder="1"/>
    <xf numFmtId="0" fontId="27" fillId="0" borderId="0" xfId="0" applyFont="1" applyFill="1" applyBorder="1" applyAlignment="1">
      <alignment vertical="center"/>
    </xf>
    <xf numFmtId="0" fontId="13" fillId="0" borderId="0" xfId="0" applyFont="1" applyFill="1" applyBorder="1" applyAlignment="1" applyProtection="1">
      <alignment vertical="center"/>
    </xf>
    <xf numFmtId="0" fontId="4" fillId="0" borderId="0" xfId="0" applyFont="1" applyFill="1" applyBorder="1" applyProtection="1"/>
    <xf numFmtId="165" fontId="4" fillId="0" borderId="0" xfId="0" applyNumberFormat="1" applyFont="1" applyFill="1" applyBorder="1" applyProtection="1"/>
    <xf numFmtId="0" fontId="29" fillId="0" borderId="0" xfId="0" applyFont="1" applyFill="1" applyBorder="1" applyAlignment="1" applyProtection="1">
      <alignment vertical="center"/>
    </xf>
    <xf numFmtId="0" fontId="6" fillId="0" borderId="10" xfId="0" applyFont="1" applyFill="1" applyBorder="1" applyAlignment="1" applyProtection="1">
      <alignment vertical="center"/>
    </xf>
    <xf numFmtId="0" fontId="6" fillId="0" borderId="10" xfId="0" applyFont="1" applyFill="1" applyBorder="1" applyAlignment="1" applyProtection="1">
      <alignment vertical="center" wrapText="1"/>
    </xf>
    <xf numFmtId="0" fontId="4" fillId="0" borderId="17" xfId="0" applyNumberFormat="1" applyFont="1" applyFill="1" applyBorder="1" applyAlignment="1" applyProtection="1">
      <alignment horizontal="center" vertical="center" wrapText="1"/>
    </xf>
    <xf numFmtId="165" fontId="4" fillId="0" borderId="17" xfId="0" applyNumberFormat="1" applyFont="1" applyFill="1" applyBorder="1" applyAlignment="1" applyProtection="1">
      <alignment horizontal="center" vertical="center" wrapText="1"/>
    </xf>
    <xf numFmtId="165" fontId="4" fillId="0" borderId="54" xfId="0" applyNumberFormat="1" applyFont="1" applyFill="1" applyBorder="1" applyAlignment="1" applyProtection="1">
      <alignment horizontal="center" vertical="center" wrapText="1"/>
    </xf>
    <xf numFmtId="0" fontId="6" fillId="0" borderId="27" xfId="0" applyFont="1" applyFill="1" applyBorder="1" applyAlignment="1" applyProtection="1">
      <alignment vertical="center" wrapText="1"/>
    </xf>
    <xf numFmtId="0" fontId="4" fillId="0" borderId="23" xfId="0" applyFont="1" applyFill="1" applyBorder="1" applyAlignment="1" applyProtection="1">
      <alignment horizontal="center" vertical="center"/>
    </xf>
    <xf numFmtId="0" fontId="4" fillId="0" borderId="55" xfId="0" applyFont="1" applyFill="1" applyBorder="1" applyAlignment="1" applyProtection="1">
      <alignment horizontal="center" vertical="center"/>
    </xf>
    <xf numFmtId="0" fontId="2" fillId="0" borderId="5" xfId="0" applyFont="1" applyFill="1" applyBorder="1" applyAlignment="1" applyProtection="1">
      <alignment horizontal="left" wrapText="1"/>
    </xf>
    <xf numFmtId="0" fontId="2" fillId="0" borderId="7" xfId="0" applyFont="1" applyFill="1" applyBorder="1" applyAlignment="1" applyProtection="1">
      <alignment horizontal="left" vertical="center" wrapText="1"/>
    </xf>
    <xf numFmtId="0" fontId="4" fillId="0" borderId="33" xfId="0" applyFont="1" applyFill="1" applyBorder="1" applyAlignment="1" applyProtection="1">
      <alignment horizontal="left" wrapText="1" indent="2"/>
    </xf>
    <xf numFmtId="0" fontId="4" fillId="0" borderId="27" xfId="0" applyFont="1" applyFill="1" applyBorder="1" applyAlignment="1" applyProtection="1">
      <alignment horizontal="left" wrapText="1" indent="2"/>
    </xf>
    <xf numFmtId="0" fontId="6" fillId="0" borderId="5" xfId="0" applyFont="1" applyFill="1" applyBorder="1" applyAlignment="1" applyProtection="1">
      <alignment horizontal="left" wrapText="1"/>
    </xf>
    <xf numFmtId="0" fontId="6" fillId="0" borderId="10" xfId="0" applyFont="1" applyFill="1" applyBorder="1" applyAlignment="1" applyProtection="1">
      <alignment horizontal="left" wrapText="1"/>
    </xf>
    <xf numFmtId="0" fontId="6" fillId="0" borderId="30" xfId="0" applyFont="1" applyFill="1" applyBorder="1" applyAlignment="1" applyProtection="1">
      <alignment horizontal="left" vertical="center" indent="4"/>
    </xf>
    <xf numFmtId="0" fontId="6" fillId="0" borderId="40" xfId="0" applyFont="1" applyFill="1" applyBorder="1" applyAlignment="1" applyProtection="1">
      <alignment horizontal="left" wrapText="1"/>
    </xf>
    <xf numFmtId="0" fontId="6" fillId="0" borderId="11" xfId="0" applyFont="1" applyFill="1" applyBorder="1" applyAlignment="1" applyProtection="1">
      <alignment vertical="center"/>
    </xf>
    <xf numFmtId="0" fontId="2" fillId="0" borderId="24" xfId="0" applyFont="1" applyFill="1" applyBorder="1" applyAlignment="1" applyProtection="1">
      <alignment horizontal="left" vertical="top" wrapText="1"/>
    </xf>
    <xf numFmtId="0" fontId="2" fillId="0" borderId="18" xfId="0" applyFont="1" applyFill="1" applyBorder="1" applyAlignment="1" applyProtection="1">
      <alignment horizontal="left" vertical="top" wrapText="1"/>
    </xf>
    <xf numFmtId="0" fontId="2" fillId="0" borderId="5"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3" xfId="0" applyFont="1" applyFill="1" applyBorder="1" applyAlignment="1" applyProtection="1">
      <alignment vertical="center"/>
    </xf>
    <xf numFmtId="0" fontId="6" fillId="0" borderId="11" xfId="0" applyFont="1" applyFill="1" applyBorder="1" applyAlignment="1" applyProtection="1">
      <alignment vertical="center" wrapText="1"/>
    </xf>
    <xf numFmtId="0" fontId="6" fillId="0" borderId="20" xfId="0" applyFont="1" applyFill="1" applyBorder="1" applyAlignment="1" applyProtection="1">
      <alignment vertical="center" wrapText="1"/>
    </xf>
    <xf numFmtId="0" fontId="6" fillId="0" borderId="28" xfId="0" applyFont="1" applyFill="1" applyBorder="1" applyAlignment="1" applyProtection="1">
      <alignment vertical="center" wrapText="1"/>
    </xf>
    <xf numFmtId="0" fontId="2" fillId="0" borderId="15" xfId="0" applyFont="1" applyFill="1" applyBorder="1" applyAlignment="1" applyProtection="1">
      <alignment horizontal="center" vertical="center" wrapText="1"/>
    </xf>
    <xf numFmtId="166" fontId="4" fillId="0" borderId="22" xfId="0" applyNumberFormat="1" applyFont="1" applyFill="1" applyBorder="1" applyAlignment="1" applyProtection="1">
      <alignment horizontal="center" vertical="center"/>
    </xf>
    <xf numFmtId="166" fontId="4" fillId="0" borderId="82" xfId="0" applyNumberFormat="1" applyFont="1" applyFill="1" applyBorder="1" applyAlignment="1" applyProtection="1">
      <alignment horizontal="center" vertical="center"/>
    </xf>
    <xf numFmtId="0" fontId="2" fillId="0" borderId="28" xfId="0" applyFont="1" applyFill="1" applyBorder="1" applyAlignment="1" applyProtection="1">
      <alignment horizontal="left" vertical="center" wrapText="1"/>
    </xf>
    <xf numFmtId="0" fontId="2" fillId="0" borderId="16" xfId="0" applyFont="1" applyFill="1" applyBorder="1" applyAlignment="1" applyProtection="1">
      <alignment horizontal="center" vertical="center" wrapText="1"/>
    </xf>
    <xf numFmtId="164" fontId="2" fillId="0" borderId="19" xfId="0" applyNumberFormat="1" applyFont="1" applyFill="1" applyBorder="1" applyAlignment="1" applyProtection="1">
      <alignment horizontal="center" vertical="center"/>
    </xf>
    <xf numFmtId="1" fontId="2" fillId="0" borderId="22" xfId="0" applyNumberFormat="1" applyFont="1" applyFill="1" applyBorder="1" applyAlignment="1" applyProtection="1">
      <alignment horizontal="center" vertical="center"/>
    </xf>
    <xf numFmtId="1" fontId="2" fillId="0" borderId="81" xfId="0" applyNumberFormat="1" applyFont="1" applyFill="1" applyBorder="1" applyAlignment="1" applyProtection="1">
      <alignment horizontal="center" vertical="center"/>
    </xf>
    <xf numFmtId="1" fontId="2" fillId="0" borderId="82" xfId="0" applyNumberFormat="1" applyFont="1" applyFill="1" applyBorder="1" applyAlignment="1" applyProtection="1">
      <alignment horizontal="center" vertical="center"/>
    </xf>
    <xf numFmtId="0" fontId="2" fillId="0" borderId="5" xfId="0" applyFont="1" applyFill="1" applyBorder="1" applyAlignment="1" applyProtection="1">
      <alignment horizontal="left" vertical="center" wrapText="1"/>
    </xf>
    <xf numFmtId="165" fontId="4" fillId="0" borderId="15" xfId="0" applyNumberFormat="1" applyFont="1" applyFill="1" applyBorder="1" applyAlignment="1" applyProtection="1">
      <alignment horizontal="center" vertical="center"/>
    </xf>
    <xf numFmtId="165" fontId="4" fillId="0" borderId="26" xfId="0" applyNumberFormat="1" applyFont="1" applyFill="1" applyBorder="1" applyAlignment="1" applyProtection="1">
      <alignment horizontal="right" vertical="center" indent="1"/>
    </xf>
    <xf numFmtId="165" fontId="4" fillId="0" borderId="43" xfId="0" applyNumberFormat="1" applyFont="1" applyFill="1" applyBorder="1" applyAlignment="1" applyProtection="1">
      <alignment horizontal="right" vertical="center" indent="1"/>
    </xf>
    <xf numFmtId="165" fontId="4" fillId="0" borderId="57" xfId="0" applyNumberFormat="1" applyFont="1" applyFill="1" applyBorder="1" applyAlignment="1" applyProtection="1">
      <alignment horizontal="right" vertical="center" indent="1"/>
    </xf>
    <xf numFmtId="0" fontId="2" fillId="0" borderId="49" xfId="0" applyFont="1" applyFill="1" applyBorder="1" applyAlignment="1" applyProtection="1">
      <alignment horizontal="left" vertical="center" wrapText="1"/>
    </xf>
    <xf numFmtId="165" fontId="4" fillId="0" borderId="59" xfId="0" applyNumberFormat="1" applyFont="1" applyFill="1" applyBorder="1" applyAlignment="1" applyProtection="1">
      <alignment horizontal="center" vertical="center"/>
    </xf>
    <xf numFmtId="165" fontId="4" fillId="0" borderId="47" xfId="0" applyNumberFormat="1" applyFont="1" applyFill="1" applyBorder="1" applyAlignment="1" applyProtection="1">
      <alignment horizontal="right" vertical="center" indent="1"/>
    </xf>
    <xf numFmtId="165" fontId="4" fillId="0" borderId="58" xfId="0" applyNumberFormat="1" applyFont="1" applyFill="1" applyBorder="1" applyAlignment="1" applyProtection="1">
      <alignment horizontal="right" vertical="center" indent="1"/>
    </xf>
    <xf numFmtId="165" fontId="4" fillId="0" borderId="56" xfId="0" applyNumberFormat="1" applyFont="1" applyFill="1" applyBorder="1" applyAlignment="1" applyProtection="1">
      <alignment horizontal="right" vertical="center" indent="1"/>
    </xf>
    <xf numFmtId="0" fontId="2" fillId="0" borderId="24" xfId="0" applyFont="1" applyFill="1" applyBorder="1" applyAlignment="1" applyProtection="1">
      <alignment horizontal="left" vertical="center" wrapText="1"/>
    </xf>
    <xf numFmtId="165" fontId="4" fillId="0" borderId="18" xfId="0" applyNumberFormat="1" applyFont="1" applyFill="1" applyBorder="1" applyAlignment="1" applyProtection="1">
      <alignment horizontal="right" vertical="center" indent="1"/>
    </xf>
    <xf numFmtId="165" fontId="4" fillId="0" borderId="21" xfId="0" applyNumberFormat="1" applyFont="1" applyFill="1" applyBorder="1" applyAlignment="1" applyProtection="1">
      <alignment horizontal="right" vertical="center" indent="1"/>
    </xf>
    <xf numFmtId="0" fontId="3" fillId="0" borderId="83" xfId="0" applyFont="1" applyFill="1" applyBorder="1" applyAlignment="1" applyProtection="1">
      <alignment horizontal="right" vertical="center" indent="1"/>
    </xf>
    <xf numFmtId="165" fontId="4" fillId="0" borderId="83" xfId="0" applyNumberFormat="1" applyFont="1" applyFill="1" applyBorder="1" applyAlignment="1" applyProtection="1">
      <alignment horizontal="right" vertical="center" indent="1"/>
    </xf>
    <xf numFmtId="165" fontId="4" fillId="0" borderId="80" xfId="0" applyNumberFormat="1" applyFont="1" applyFill="1" applyBorder="1" applyAlignment="1" applyProtection="1">
      <alignment horizontal="right" vertical="center" indent="1"/>
    </xf>
    <xf numFmtId="0" fontId="6" fillId="0" borderId="7" xfId="0" applyFont="1" applyFill="1" applyBorder="1" applyAlignment="1" applyProtection="1">
      <alignment vertical="center"/>
    </xf>
    <xf numFmtId="0" fontId="6" fillId="0" borderId="8" xfId="0" applyFont="1" applyFill="1" applyBorder="1" applyAlignment="1" applyProtection="1">
      <alignment vertical="center"/>
    </xf>
    <xf numFmtId="0" fontId="4" fillId="0" borderId="0" xfId="0" applyNumberFormat="1" applyFont="1" applyFill="1" applyBorder="1" applyProtection="1"/>
    <xf numFmtId="0" fontId="2" fillId="0" borderId="0" xfId="2" applyFont="1" applyFill="1" applyBorder="1" applyAlignment="1">
      <alignment vertical="center"/>
    </xf>
    <xf numFmtId="0" fontId="4" fillId="0" borderId="0" xfId="2" applyFont="1" applyFill="1" applyBorder="1"/>
    <xf numFmtId="0" fontId="4" fillId="0" borderId="0" xfId="2" applyFont="1" applyFill="1" applyBorder="1" applyAlignment="1">
      <alignment vertical="center"/>
    </xf>
    <xf numFmtId="0" fontId="2" fillId="0" borderId="10" xfId="2" applyFont="1" applyFill="1" applyBorder="1" applyAlignment="1">
      <alignment vertical="center" wrapText="1"/>
    </xf>
    <xf numFmtId="0" fontId="6" fillId="0" borderId="87" xfId="2" applyFont="1" applyFill="1" applyBorder="1" applyAlignment="1">
      <alignment vertical="center"/>
    </xf>
    <xf numFmtId="0" fontId="6" fillId="0" borderId="7" xfId="2" applyFont="1" applyFill="1" applyBorder="1" applyAlignment="1">
      <alignment horizontal="center" vertical="center" wrapText="1"/>
    </xf>
    <xf numFmtId="0" fontId="6" fillId="0" borderId="7" xfId="2" applyFont="1" applyFill="1" applyBorder="1" applyAlignment="1">
      <alignment horizontal="center" vertical="center"/>
    </xf>
    <xf numFmtId="0" fontId="6" fillId="0" borderId="3" xfId="2" applyFont="1" applyFill="1" applyBorder="1" applyAlignment="1">
      <alignment horizontal="center" vertical="center"/>
    </xf>
    <xf numFmtId="0" fontId="2" fillId="0" borderId="5" xfId="2" applyFont="1" applyFill="1" applyBorder="1" applyAlignment="1">
      <alignment horizontal="center" vertical="center" wrapText="1"/>
    </xf>
    <xf numFmtId="0" fontId="2" fillId="0" borderId="5" xfId="2" applyFont="1" applyFill="1" applyBorder="1" applyAlignment="1">
      <alignment horizontal="center" vertical="center"/>
    </xf>
    <xf numFmtId="0" fontId="2" fillId="0" borderId="0" xfId="2" applyFont="1" applyFill="1" applyBorder="1" applyAlignment="1">
      <alignment horizontal="center" vertical="center" wrapText="1"/>
    </xf>
    <xf numFmtId="0" fontId="6" fillId="0" borderId="5" xfId="2" applyFont="1" applyFill="1" applyBorder="1" applyAlignment="1">
      <alignment horizontal="center" vertical="center"/>
    </xf>
    <xf numFmtId="165" fontId="4" fillId="0" borderId="11" xfId="2" applyNumberFormat="1" applyFont="1" applyFill="1" applyBorder="1" applyAlignment="1"/>
    <xf numFmtId="165" fontId="4" fillId="0" borderId="1" xfId="2" applyNumberFormat="1" applyFont="1" applyFill="1" applyBorder="1" applyAlignment="1"/>
    <xf numFmtId="0" fontId="2" fillId="0" borderId="49" xfId="2" applyFont="1" applyFill="1" applyBorder="1" applyAlignment="1">
      <alignment horizontal="left" vertical="center" wrapText="1"/>
    </xf>
    <xf numFmtId="165" fontId="2" fillId="0" borderId="49" xfId="2" applyNumberFormat="1" applyFont="1" applyFill="1" applyBorder="1"/>
    <xf numFmtId="0" fontId="2" fillId="0" borderId="88" xfId="2" applyFont="1" applyFill="1" applyBorder="1"/>
    <xf numFmtId="165" fontId="2" fillId="0" borderId="47" xfId="2" applyNumberFormat="1" applyFont="1" applyFill="1" applyBorder="1"/>
    <xf numFmtId="165" fontId="4" fillId="0" borderId="1" xfId="2" applyNumberFormat="1" applyFont="1" applyFill="1" applyBorder="1"/>
    <xf numFmtId="0" fontId="6" fillId="0" borderId="7" xfId="2" applyFont="1" applyFill="1" applyBorder="1" applyAlignment="1">
      <alignment wrapText="1"/>
    </xf>
    <xf numFmtId="165" fontId="6" fillId="0" borderId="7" xfId="2" applyNumberFormat="1" applyFont="1" applyFill="1" applyBorder="1"/>
    <xf numFmtId="0" fontId="6" fillId="0" borderId="75" xfId="2" applyFont="1" applyFill="1" applyBorder="1"/>
    <xf numFmtId="165" fontId="6" fillId="0" borderId="4" xfId="2" applyNumberFormat="1" applyFont="1" applyFill="1" applyBorder="1"/>
    <xf numFmtId="0" fontId="6" fillId="0" borderId="93" xfId="0" applyFont="1" applyFill="1" applyBorder="1" applyAlignment="1" applyProtection="1">
      <alignment vertical="center"/>
    </xf>
    <xf numFmtId="0" fontId="6" fillId="0" borderId="3" xfId="2" applyFont="1" applyFill="1" applyBorder="1" applyAlignment="1">
      <alignment horizontal="left" vertical="center" wrapText="1"/>
    </xf>
    <xf numFmtId="0" fontId="6" fillId="0" borderId="0" xfId="2" applyFont="1" applyFill="1" applyBorder="1" applyAlignment="1">
      <alignment horizontal="left" vertical="center" wrapText="1"/>
    </xf>
    <xf numFmtId="0" fontId="6" fillId="0" borderId="12" xfId="2" applyFont="1" applyFill="1" applyBorder="1" applyAlignment="1">
      <alignment horizontal="center" vertical="center" wrapText="1"/>
    </xf>
    <xf numFmtId="0" fontId="6" fillId="0" borderId="10" xfId="2" applyFont="1" applyFill="1" applyBorder="1" applyAlignment="1">
      <alignment horizontal="left" wrapText="1"/>
    </xf>
    <xf numFmtId="0" fontId="6" fillId="0" borderId="5" xfId="2" applyFont="1" applyFill="1" applyBorder="1" applyAlignment="1">
      <alignment horizontal="left" wrapText="1"/>
    </xf>
    <xf numFmtId="0" fontId="6" fillId="0" borderId="49" xfId="2" applyFont="1" applyFill="1" applyBorder="1" applyAlignment="1">
      <alignment wrapText="1"/>
    </xf>
    <xf numFmtId="0" fontId="6" fillId="0" borderId="30" xfId="2" applyFont="1" applyFill="1" applyBorder="1" applyAlignment="1">
      <alignment vertical="center" wrapText="1"/>
    </xf>
    <xf numFmtId="0" fontId="4" fillId="0" borderId="5" xfId="2" applyFont="1" applyFill="1" applyBorder="1"/>
    <xf numFmtId="165" fontId="4" fillId="4" borderId="95" xfId="2" applyNumberFormat="1" applyFont="1" applyFill="1" applyBorder="1" applyProtection="1">
      <protection locked="0"/>
    </xf>
    <xf numFmtId="0" fontId="2" fillId="0" borderId="6" xfId="2" applyFont="1" applyFill="1" applyBorder="1" applyAlignment="1">
      <alignment horizontal="center" vertical="center" wrapText="1"/>
    </xf>
    <xf numFmtId="0" fontId="2" fillId="0" borderId="7" xfId="2" applyFont="1" applyFill="1" applyBorder="1" applyAlignment="1">
      <alignment horizontal="left" vertical="center" wrapText="1"/>
    </xf>
    <xf numFmtId="165" fontId="2" fillId="2" borderId="89" xfId="2" applyNumberFormat="1" applyFont="1" applyFill="1" applyBorder="1"/>
    <xf numFmtId="0" fontId="2" fillId="0" borderId="5" xfId="2" applyFont="1" applyFill="1" applyBorder="1" applyAlignment="1">
      <alignment horizontal="left" vertical="center" wrapText="1"/>
    </xf>
    <xf numFmtId="165" fontId="2" fillId="2" borderId="87" xfId="2" applyNumberFormat="1" applyFont="1" applyFill="1" applyBorder="1"/>
    <xf numFmtId="0" fontId="4" fillId="4" borderId="96" xfId="2" applyFont="1" applyFill="1" applyBorder="1" applyAlignment="1" applyProtection="1">
      <alignment wrapText="1"/>
      <protection locked="0"/>
    </xf>
    <xf numFmtId="0" fontId="4" fillId="4" borderId="90" xfId="2" applyFont="1" applyFill="1" applyBorder="1" applyAlignment="1" applyProtection="1">
      <alignment wrapText="1"/>
      <protection locked="0"/>
    </xf>
    <xf numFmtId="165" fontId="4" fillId="4" borderId="96" xfId="2" applyNumberFormat="1" applyFont="1" applyFill="1" applyBorder="1" applyProtection="1">
      <protection locked="0"/>
    </xf>
    <xf numFmtId="165" fontId="4" fillId="4" borderId="90" xfId="2" applyNumberFormat="1" applyFont="1" applyFill="1" applyBorder="1" applyProtection="1">
      <protection locked="0"/>
    </xf>
    <xf numFmtId="0" fontId="4" fillId="4" borderId="95" xfId="2" applyFont="1" applyFill="1" applyBorder="1" applyAlignment="1" applyProtection="1">
      <alignment wrapText="1"/>
      <protection locked="0"/>
    </xf>
    <xf numFmtId="0" fontId="7" fillId="0" borderId="53" xfId="1" applyFont="1" applyFill="1" applyBorder="1" applyAlignment="1">
      <alignment horizontal="center" vertical="center"/>
    </xf>
    <xf numFmtId="0" fontId="6" fillId="0" borderId="17" xfId="1" applyFont="1" applyFill="1" applyBorder="1" applyAlignment="1">
      <alignment horizontal="center" vertical="center"/>
    </xf>
    <xf numFmtId="0" fontId="6" fillId="0" borderId="12" xfId="1" applyFont="1" applyFill="1" applyBorder="1" applyAlignment="1">
      <alignment vertical="center"/>
    </xf>
    <xf numFmtId="0" fontId="6" fillId="0" borderId="10" xfId="1" applyFont="1" applyFill="1" applyBorder="1" applyAlignment="1">
      <alignment horizontal="center" vertical="center" wrapText="1"/>
    </xf>
    <xf numFmtId="0" fontId="6" fillId="0" borderId="39"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54" xfId="1" applyFont="1" applyFill="1" applyBorder="1" applyAlignment="1">
      <alignment horizontal="center" vertical="center" wrapText="1"/>
    </xf>
    <xf numFmtId="0" fontId="7" fillId="0" borderId="5" xfId="1" applyFont="1" applyFill="1" applyBorder="1" applyAlignment="1">
      <alignment horizontal="center" vertical="center"/>
    </xf>
    <xf numFmtId="0" fontId="2" fillId="0" borderId="65" xfId="1" applyFont="1" applyFill="1" applyBorder="1" applyAlignment="1">
      <alignment horizontal="left" vertical="center"/>
    </xf>
    <xf numFmtId="0" fontId="4" fillId="0" borderId="66" xfId="1" applyFont="1" applyFill="1" applyBorder="1" applyAlignment="1">
      <alignment horizontal="left" vertical="center"/>
    </xf>
    <xf numFmtId="0" fontId="2" fillId="0" borderId="4" xfId="1" applyFont="1" applyFill="1" applyBorder="1" applyAlignment="1">
      <alignment horizontal="left" vertical="center"/>
    </xf>
    <xf numFmtId="164" fontId="2" fillId="0" borderId="9" xfId="1" applyNumberFormat="1" applyFont="1" applyFill="1" applyBorder="1" applyAlignment="1">
      <alignment horizontal="center" vertical="center"/>
    </xf>
    <xf numFmtId="0" fontId="2" fillId="0" borderId="69" xfId="1" applyFont="1" applyFill="1" applyBorder="1" applyAlignment="1">
      <alignment horizontal="left" vertical="center"/>
    </xf>
    <xf numFmtId="164" fontId="2" fillId="0" borderId="32" xfId="1" applyNumberFormat="1" applyFont="1" applyFill="1" applyBorder="1" applyAlignment="1">
      <alignment horizontal="center" vertical="center"/>
    </xf>
    <xf numFmtId="164" fontId="2" fillId="0" borderId="6" xfId="1" applyNumberFormat="1" applyFont="1" applyFill="1" applyBorder="1" applyAlignment="1">
      <alignment horizontal="center" vertical="center"/>
    </xf>
    <xf numFmtId="0" fontId="4" fillId="0" borderId="70" xfId="1" applyFont="1" applyFill="1" applyBorder="1"/>
    <xf numFmtId="164" fontId="2" fillId="0" borderId="71" xfId="1" applyNumberFormat="1" applyFont="1" applyFill="1" applyBorder="1" applyAlignment="1">
      <alignment horizontal="center" vertical="center"/>
    </xf>
    <xf numFmtId="0" fontId="4" fillId="0" borderId="65" xfId="1" applyFont="1" applyFill="1" applyBorder="1"/>
    <xf numFmtId="164" fontId="2" fillId="0" borderId="66" xfId="1" applyNumberFormat="1" applyFont="1" applyFill="1" applyBorder="1" applyAlignment="1">
      <alignment horizontal="center" vertical="center"/>
    </xf>
    <xf numFmtId="164" fontId="2" fillId="0" borderId="61" xfId="1" applyNumberFormat="1" applyFont="1" applyFill="1" applyBorder="1" applyAlignment="1">
      <alignment horizontal="center" vertical="center"/>
    </xf>
    <xf numFmtId="0" fontId="2" fillId="0" borderId="6" xfId="1" applyFont="1" applyFill="1" applyBorder="1" applyAlignment="1">
      <alignment horizontal="center" vertical="center" wrapText="1"/>
    </xf>
    <xf numFmtId="0" fontId="2" fillId="0" borderId="4" xfId="1" applyFont="1" applyFill="1" applyBorder="1" applyAlignment="1">
      <alignment horizontal="left" vertical="center" wrapText="1"/>
    </xf>
    <xf numFmtId="0" fontId="2" fillId="0" borderId="9" xfId="1" applyFont="1" applyFill="1" applyBorder="1" applyAlignment="1">
      <alignment horizontal="center" vertical="center" wrapText="1"/>
    </xf>
    <xf numFmtId="0" fontId="4" fillId="0" borderId="0" xfId="1" applyFont="1" applyFill="1" applyBorder="1" applyAlignment="1">
      <alignment wrapText="1"/>
    </xf>
    <xf numFmtId="0" fontId="2" fillId="0" borderId="3" xfId="1" applyFont="1" applyFill="1" applyBorder="1" applyAlignment="1">
      <alignment horizontal="left" vertical="center" wrapText="1"/>
    </xf>
    <xf numFmtId="0" fontId="2" fillId="0" borderId="32" xfId="1" applyFont="1" applyFill="1" applyBorder="1" applyAlignment="1">
      <alignment horizontal="center" vertical="center" wrapText="1"/>
    </xf>
    <xf numFmtId="0" fontId="4" fillId="0" borderId="0" xfId="1" applyFont="1" applyFill="1" applyBorder="1"/>
    <xf numFmtId="0" fontId="4" fillId="0" borderId="17" xfId="1" applyFont="1" applyFill="1" applyBorder="1" applyAlignment="1">
      <alignment vertical="center"/>
    </xf>
    <xf numFmtId="0" fontId="4" fillId="0" borderId="47" xfId="1" applyFont="1" applyFill="1" applyBorder="1" applyAlignment="1">
      <alignment vertical="center"/>
    </xf>
    <xf numFmtId="164" fontId="2" fillId="0" borderId="50" xfId="1" applyNumberFormat="1" applyFont="1" applyFill="1" applyBorder="1" applyAlignment="1">
      <alignment horizontal="center" vertical="center"/>
    </xf>
    <xf numFmtId="0" fontId="13" fillId="0" borderId="0" xfId="0" applyFont="1" applyFill="1" applyBorder="1" applyAlignment="1"/>
    <xf numFmtId="0" fontId="0" fillId="0" borderId="0" xfId="0" applyAlignment="1"/>
    <xf numFmtId="165" fontId="2" fillId="0" borderId="2" xfId="0" applyNumberFormat="1" applyFont="1" applyFill="1" applyBorder="1" applyAlignment="1" applyProtection="1">
      <alignment horizontal="right" vertical="center" wrapText="1"/>
    </xf>
    <xf numFmtId="0" fontId="4" fillId="0" borderId="42" xfId="2" applyFont="1" applyFill="1" applyBorder="1" applyAlignment="1" applyProtection="1"/>
    <xf numFmtId="44" fontId="24" fillId="4" borderId="82" xfId="3" applyFont="1" applyFill="1" applyBorder="1" applyProtection="1">
      <protection locked="0"/>
    </xf>
    <xf numFmtId="0" fontId="24" fillId="4" borderId="82" xfId="2" applyFont="1" applyFill="1" applyBorder="1" applyProtection="1">
      <protection locked="0"/>
    </xf>
    <xf numFmtId="169" fontId="24" fillId="4" borderId="82" xfId="4" applyNumberFormat="1" applyFont="1" applyFill="1" applyBorder="1" applyProtection="1">
      <protection locked="0"/>
    </xf>
    <xf numFmtId="165" fontId="4" fillId="4" borderId="10" xfId="2" applyNumberFormat="1" applyFont="1" applyFill="1" applyBorder="1" applyAlignment="1" applyProtection="1">
      <protection locked="0"/>
    </xf>
    <xf numFmtId="0" fontId="4" fillId="4" borderId="53" xfId="2" applyFont="1" applyFill="1" applyBorder="1" applyAlignment="1" applyProtection="1">
      <protection locked="0"/>
    </xf>
    <xf numFmtId="0" fontId="4" fillId="4" borderId="5" xfId="2" applyFont="1" applyFill="1" applyBorder="1" applyAlignment="1" applyProtection="1">
      <protection locked="0"/>
    </xf>
    <xf numFmtId="165" fontId="4" fillId="4" borderId="5" xfId="2" applyNumberFormat="1" applyFont="1" applyFill="1" applyBorder="1" applyAlignment="1" applyProtection="1">
      <protection locked="0"/>
    </xf>
    <xf numFmtId="0" fontId="4" fillId="4" borderId="40" xfId="2" applyFont="1" applyFill="1" applyBorder="1" applyAlignment="1" applyProtection="1">
      <protection locked="0"/>
    </xf>
    <xf numFmtId="0" fontId="4" fillId="4" borderId="5" xfId="2" applyFont="1" applyFill="1" applyBorder="1" applyAlignment="1" applyProtection="1">
      <alignment wrapText="1"/>
      <protection locked="0"/>
    </xf>
    <xf numFmtId="165" fontId="4" fillId="4" borderId="5" xfId="2" applyNumberFormat="1" applyFont="1" applyFill="1" applyBorder="1" applyProtection="1">
      <protection locked="0"/>
    </xf>
    <xf numFmtId="0" fontId="4" fillId="4" borderId="40" xfId="2" applyFont="1" applyFill="1" applyBorder="1" applyProtection="1">
      <protection locked="0"/>
    </xf>
    <xf numFmtId="0" fontId="4" fillId="4" borderId="5" xfId="2" applyFont="1" applyFill="1" applyBorder="1" applyProtection="1">
      <protection locked="0"/>
    </xf>
    <xf numFmtId="167" fontId="2" fillId="4" borderId="42" xfId="1" applyNumberFormat="1" applyFont="1" applyFill="1" applyBorder="1" applyAlignment="1" applyProtection="1">
      <alignment horizontal="center" vertical="center"/>
      <protection locked="0"/>
    </xf>
    <xf numFmtId="0" fontId="0" fillId="0" borderId="0" xfId="0" applyProtection="1">
      <protection locked="0"/>
    </xf>
    <xf numFmtId="0" fontId="6" fillId="0" borderId="29" xfId="0" applyFont="1" applyFill="1" applyBorder="1" applyAlignment="1" applyProtection="1">
      <alignment horizontal="center" vertical="center"/>
    </xf>
    <xf numFmtId="0" fontId="3" fillId="0" borderId="0" xfId="0" applyFont="1"/>
    <xf numFmtId="0" fontId="0" fillId="0" borderId="0" xfId="0" applyAlignment="1">
      <alignment vertical="center"/>
    </xf>
    <xf numFmtId="0" fontId="0" fillId="0" borderId="0" xfId="0" applyAlignment="1">
      <alignment vertical="center" wrapText="1"/>
    </xf>
    <xf numFmtId="0" fontId="33" fillId="0" borderId="0" xfId="0" applyFont="1" applyAlignment="1">
      <alignment vertical="center" wrapText="1"/>
    </xf>
    <xf numFmtId="44" fontId="0" fillId="0" borderId="34" xfId="0" applyNumberFormat="1" applyBorder="1" applyAlignment="1">
      <alignment vertical="center" wrapText="1"/>
    </xf>
    <xf numFmtId="44" fontId="0" fillId="0" borderId="78" xfId="0" applyNumberFormat="1" applyBorder="1" applyAlignment="1">
      <alignment vertical="center" wrapText="1"/>
    </xf>
    <xf numFmtId="0" fontId="21" fillId="0" borderId="100" xfId="0" applyFont="1" applyBorder="1" applyAlignment="1">
      <alignment vertical="center"/>
    </xf>
    <xf numFmtId="44" fontId="21" fillId="0" borderId="100" xfId="0" applyNumberFormat="1" applyFont="1" applyBorder="1" applyAlignment="1">
      <alignment vertical="center"/>
    </xf>
    <xf numFmtId="44" fontId="21" fillId="0" borderId="101" xfId="0" applyNumberFormat="1" applyFont="1" applyBorder="1" applyAlignment="1">
      <alignment vertical="center"/>
    </xf>
    <xf numFmtId="0" fontId="21" fillId="0" borderId="45" xfId="0" applyFont="1" applyBorder="1" applyAlignment="1">
      <alignment vertical="center"/>
    </xf>
    <xf numFmtId="44" fontId="21" fillId="0" borderId="45" xfId="3" applyFont="1" applyBorder="1" applyAlignment="1">
      <alignment vertical="center"/>
    </xf>
    <xf numFmtId="44" fontId="21" fillId="0" borderId="46" xfId="3" applyFont="1" applyBorder="1" applyAlignment="1">
      <alignment vertical="center"/>
    </xf>
    <xf numFmtId="44" fontId="0" fillId="0" borderId="35" xfId="0" applyNumberFormat="1" applyBorder="1" applyAlignment="1">
      <alignment vertical="center" wrapText="1"/>
    </xf>
    <xf numFmtId="44" fontId="0" fillId="0" borderId="79" xfId="0" applyNumberFormat="1" applyBorder="1" applyAlignment="1">
      <alignment vertical="center" wrapText="1"/>
    </xf>
    <xf numFmtId="44" fontId="0" fillId="0" borderId="45" xfId="0" applyNumberFormat="1" applyBorder="1" applyAlignment="1">
      <alignment vertical="center" wrapText="1"/>
    </xf>
    <xf numFmtId="44" fontId="0" fillId="0" borderId="46" xfId="0" applyNumberFormat="1" applyBorder="1" applyAlignment="1">
      <alignment vertical="center" wrapText="1"/>
    </xf>
    <xf numFmtId="0" fontId="21" fillId="0" borderId="30" xfId="0" applyFont="1" applyBorder="1" applyAlignment="1">
      <alignment vertical="center" wrapText="1"/>
    </xf>
    <xf numFmtId="0" fontId="21" fillId="0" borderId="48" xfId="0" applyFont="1" applyBorder="1" applyAlignment="1">
      <alignment vertical="center" wrapText="1"/>
    </xf>
    <xf numFmtId="0" fontId="21" fillId="0" borderId="48" xfId="0" applyFont="1" applyBorder="1" applyAlignment="1">
      <alignment horizontal="center" vertical="center" wrapText="1"/>
    </xf>
    <xf numFmtId="0" fontId="21" fillId="0" borderId="76" xfId="0" applyFont="1" applyBorder="1" applyAlignment="1">
      <alignment horizontal="center" vertical="center" wrapText="1"/>
    </xf>
    <xf numFmtId="0" fontId="4" fillId="0" borderId="29" xfId="0" applyFont="1" applyBorder="1" applyAlignment="1">
      <alignment horizontal="center" vertical="center"/>
    </xf>
    <xf numFmtId="0" fontId="4" fillId="0" borderId="76" xfId="0" applyFont="1" applyBorder="1" applyAlignment="1">
      <alignment horizontal="center" vertical="center"/>
    </xf>
    <xf numFmtId="165" fontId="2" fillId="2" borderId="56" xfId="0" applyNumberFormat="1" applyFont="1" applyFill="1" applyBorder="1" applyAlignment="1">
      <alignment horizontal="center" vertical="center"/>
    </xf>
    <xf numFmtId="0" fontId="21" fillId="0" borderId="99" xfId="0" applyFont="1" applyBorder="1" applyAlignment="1">
      <alignment vertical="center"/>
    </xf>
    <xf numFmtId="0" fontId="0" fillId="0" borderId="99" xfId="0" applyBorder="1" applyAlignment="1">
      <alignment horizontal="center" vertical="center" wrapText="1"/>
    </xf>
    <xf numFmtId="0" fontId="0" fillId="0" borderId="105" xfId="0" applyBorder="1" applyAlignment="1">
      <alignment horizontal="center" vertical="center" wrapText="1"/>
    </xf>
    <xf numFmtId="0" fontId="0" fillId="0" borderId="106" xfId="0" applyBorder="1" applyAlignment="1">
      <alignment horizontal="center" vertical="center" wrapText="1"/>
    </xf>
    <xf numFmtId="44" fontId="0" fillId="0" borderId="99" xfId="3" applyFont="1" applyBorder="1" applyAlignment="1">
      <alignment vertical="center" wrapText="1"/>
    </xf>
    <xf numFmtId="44" fontId="0" fillId="0" borderId="105" xfId="3" applyFont="1" applyBorder="1" applyAlignment="1">
      <alignment vertical="center" wrapText="1"/>
    </xf>
    <xf numFmtId="44" fontId="0" fillId="0" borderId="106" xfId="3" applyFont="1" applyBorder="1" applyAlignment="1">
      <alignment vertical="center" wrapText="1"/>
    </xf>
    <xf numFmtId="0" fontId="21" fillId="0" borderId="106" xfId="0" applyFont="1" applyBorder="1" applyAlignment="1">
      <alignment vertical="center"/>
    </xf>
    <xf numFmtId="0" fontId="0" fillId="4" borderId="107" xfId="0" applyFill="1" applyBorder="1" applyAlignment="1" applyProtection="1">
      <alignment horizontal="center" vertical="center" wrapText="1"/>
      <protection locked="0"/>
    </xf>
    <xf numFmtId="0" fontId="0" fillId="4" borderId="108" xfId="0" applyFill="1" applyBorder="1" applyAlignment="1" applyProtection="1">
      <alignment horizontal="center" vertical="center" wrapText="1"/>
      <protection locked="0"/>
    </xf>
    <xf numFmtId="0" fontId="0" fillId="4" borderId="109" xfId="0" applyFill="1" applyBorder="1" applyAlignment="1" applyProtection="1">
      <alignment horizontal="center" vertical="center" wrapText="1"/>
      <protection locked="0"/>
    </xf>
    <xf numFmtId="0" fontId="0" fillId="0" borderId="11" xfId="0" applyBorder="1"/>
    <xf numFmtId="0" fontId="5"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xf numFmtId="0" fontId="5" fillId="0" borderId="3" xfId="0" applyFont="1" applyFill="1" applyBorder="1" applyAlignment="1">
      <alignment vertical="center" wrapText="1"/>
    </xf>
    <xf numFmtId="0" fontId="7" fillId="4" borderId="34" xfId="0" applyFont="1" applyFill="1" applyBorder="1" applyAlignment="1" applyProtection="1">
      <alignment horizontal="center" vertical="center"/>
      <protection locked="0"/>
    </xf>
    <xf numFmtId="0" fontId="7" fillId="4" borderId="35" xfId="0" applyFont="1" applyFill="1" applyBorder="1" applyAlignment="1" applyProtection="1">
      <alignment horizontal="center" vertical="center" wrapText="1"/>
      <protection locked="0"/>
    </xf>
    <xf numFmtId="0" fontId="21" fillId="0" borderId="0" xfId="0" applyFont="1"/>
    <xf numFmtId="0" fontId="0" fillId="4" borderId="0" xfId="0" applyFill="1" applyProtection="1">
      <protection locked="0"/>
    </xf>
    <xf numFmtId="0" fontId="3" fillId="4" borderId="0" xfId="0" applyFont="1" applyFill="1" applyProtection="1">
      <protection locked="0"/>
    </xf>
    <xf numFmtId="0" fontId="21" fillId="0" borderId="110" xfId="0" applyFont="1" applyBorder="1" applyAlignment="1">
      <alignment horizontal="center" vertical="center"/>
    </xf>
    <xf numFmtId="0" fontId="21" fillId="0" borderId="111" xfId="0" applyFont="1" applyBorder="1" applyAlignment="1">
      <alignment horizontal="center" vertical="center"/>
    </xf>
    <xf numFmtId="0" fontId="3" fillId="4" borderId="24" xfId="0" applyFont="1" applyFill="1" applyBorder="1" applyAlignment="1" applyProtection="1">
      <alignment vertical="center" wrapText="1"/>
      <protection locked="0"/>
    </xf>
    <xf numFmtId="0" fontId="3" fillId="0" borderId="18" xfId="0" applyFont="1" applyFill="1" applyBorder="1" applyAlignment="1" applyProtection="1">
      <alignment vertical="center"/>
      <protection locked="0"/>
    </xf>
    <xf numFmtId="0" fontId="0" fillId="0" borderId="18" xfId="0" applyBorder="1" applyAlignment="1" applyProtection="1">
      <alignment vertical="center"/>
      <protection locked="0"/>
    </xf>
    <xf numFmtId="44" fontId="0" fillId="0" borderId="25" xfId="0" applyNumberFormat="1" applyBorder="1" applyAlignment="1">
      <alignment vertical="center"/>
    </xf>
    <xf numFmtId="0" fontId="3" fillId="4" borderId="28" xfId="0" applyFont="1" applyFill="1" applyBorder="1" applyAlignment="1" applyProtection="1">
      <alignment vertical="center" wrapText="1"/>
      <protection locked="0"/>
    </xf>
    <xf numFmtId="0" fontId="0" fillId="0" borderId="19" xfId="0" applyFill="1" applyBorder="1" applyAlignment="1" applyProtection="1">
      <alignment vertical="center"/>
      <protection locked="0"/>
    </xf>
    <xf numFmtId="0" fontId="0" fillId="0" borderId="19" xfId="0" applyBorder="1" applyAlignment="1" applyProtection="1">
      <alignment vertical="center"/>
      <protection locked="0"/>
    </xf>
    <xf numFmtId="44" fontId="0" fillId="0" borderId="116" xfId="0" applyNumberFormat="1" applyBorder="1" applyAlignment="1">
      <alignment vertical="center"/>
    </xf>
    <xf numFmtId="0" fontId="0" fillId="4" borderId="28" xfId="0" applyFill="1" applyBorder="1" applyAlignment="1" applyProtection="1">
      <alignment vertical="center"/>
      <protection locked="0"/>
    </xf>
    <xf numFmtId="0" fontId="0" fillId="0" borderId="59" xfId="0" applyFill="1" applyBorder="1" applyAlignment="1" applyProtection="1">
      <alignment vertical="center"/>
      <protection locked="0"/>
    </xf>
    <xf numFmtId="0" fontId="0" fillId="0" borderId="59" xfId="0" applyBorder="1" applyAlignment="1" applyProtection="1">
      <alignment vertical="center"/>
      <protection locked="0"/>
    </xf>
    <xf numFmtId="44" fontId="0" fillId="0" borderId="50" xfId="0" applyNumberFormat="1" applyBorder="1" applyAlignment="1">
      <alignment vertical="center"/>
    </xf>
    <xf numFmtId="0" fontId="0" fillId="4" borderId="117" xfId="0" applyFill="1" applyBorder="1" applyAlignment="1" applyProtection="1">
      <alignment horizontal="center" vertical="center"/>
      <protection locked="0"/>
    </xf>
    <xf numFmtId="0" fontId="0" fillId="4" borderId="118" xfId="0" applyFill="1" applyBorder="1" applyAlignment="1" applyProtection="1">
      <alignment horizontal="center" vertical="center"/>
      <protection locked="0"/>
    </xf>
    <xf numFmtId="0" fontId="0" fillId="4" borderId="119" xfId="0" applyFill="1" applyBorder="1" applyAlignment="1" applyProtection="1">
      <alignment horizontal="center" vertical="center"/>
      <protection locked="0"/>
    </xf>
    <xf numFmtId="44" fontId="0" fillId="4" borderId="113" xfId="3" applyFont="1" applyFill="1" applyBorder="1" applyAlignment="1" applyProtection="1">
      <alignment vertical="center"/>
      <protection locked="0"/>
    </xf>
    <xf numFmtId="44" fontId="0" fillId="4" borderId="115" xfId="3" applyFont="1" applyFill="1" applyBorder="1" applyAlignment="1" applyProtection="1">
      <alignment vertical="center"/>
      <protection locked="0"/>
    </xf>
    <xf numFmtId="44" fontId="0" fillId="4" borderId="112" xfId="3" applyFont="1" applyFill="1" applyBorder="1" applyAlignment="1" applyProtection="1">
      <alignment vertical="center" shrinkToFit="1"/>
      <protection locked="0"/>
    </xf>
    <xf numFmtId="44" fontId="0" fillId="4" borderId="114" xfId="3" applyFont="1" applyFill="1" applyBorder="1" applyAlignment="1" applyProtection="1">
      <alignment vertical="center" shrinkToFit="1"/>
      <protection locked="0"/>
    </xf>
    <xf numFmtId="0" fontId="3" fillId="4" borderId="49" xfId="0" applyFont="1" applyFill="1" applyBorder="1" applyAlignment="1" applyProtection="1">
      <alignment vertical="center"/>
      <protection locked="0"/>
    </xf>
    <xf numFmtId="2" fontId="7" fillId="0" borderId="92" xfId="0" applyNumberFormat="1" applyFont="1" applyFill="1" applyBorder="1" applyAlignment="1" applyProtection="1">
      <alignment horizontal="center" vertical="center"/>
    </xf>
    <xf numFmtId="2" fontId="7" fillId="0" borderId="104" xfId="0" applyNumberFormat="1" applyFont="1" applyFill="1" applyBorder="1" applyAlignment="1" applyProtection="1">
      <alignment horizontal="center" vertical="center"/>
    </xf>
    <xf numFmtId="0" fontId="6" fillId="0" borderId="77" xfId="0" applyFont="1" applyFill="1" applyBorder="1" applyAlignment="1" applyProtection="1">
      <alignment horizontal="center" vertical="center" wrapText="1"/>
    </xf>
    <xf numFmtId="0" fontId="6" fillId="0" borderId="76" xfId="0" applyFont="1" applyFill="1" applyBorder="1" applyAlignment="1" applyProtection="1">
      <alignment horizontal="center" vertical="center"/>
    </xf>
    <xf numFmtId="0" fontId="4" fillId="0" borderId="36" xfId="0" applyFont="1" applyFill="1" applyBorder="1" applyAlignment="1" applyProtection="1">
      <alignment horizontal="center" vertical="center" wrapText="1"/>
    </xf>
    <xf numFmtId="0" fontId="3" fillId="0" borderId="36" xfId="0" applyFont="1" applyFill="1" applyBorder="1" applyAlignment="1" applyProtection="1">
      <alignment horizontal="center" vertical="center"/>
    </xf>
    <xf numFmtId="0" fontId="4" fillId="0" borderId="36" xfId="0" applyFont="1" applyFill="1" applyBorder="1" applyAlignment="1" applyProtection="1">
      <alignment horizontal="center" vertical="center"/>
    </xf>
    <xf numFmtId="0" fontId="4" fillId="0" borderId="35" xfId="0" applyFont="1" applyFill="1" applyBorder="1" applyAlignment="1" applyProtection="1">
      <alignment horizontal="center" vertical="center" wrapText="1"/>
    </xf>
    <xf numFmtId="1" fontId="7" fillId="0" borderId="92" xfId="0" applyNumberFormat="1" applyFont="1" applyFill="1" applyBorder="1" applyAlignment="1" applyProtection="1">
      <alignment horizontal="center" vertical="center"/>
    </xf>
    <xf numFmtId="1" fontId="7" fillId="0" borderId="103" xfId="0" applyNumberFormat="1" applyFont="1" applyFill="1" applyBorder="1" applyAlignment="1" applyProtection="1">
      <alignment horizontal="center" vertical="center"/>
    </xf>
    <xf numFmtId="0" fontId="4" fillId="4" borderId="96" xfId="2" applyFont="1" applyFill="1" applyBorder="1" applyAlignment="1" applyProtection="1">
      <alignment shrinkToFit="1"/>
      <protection locked="0"/>
    </xf>
    <xf numFmtId="0" fontId="4" fillId="0" borderId="1" xfId="0" applyFont="1" applyFill="1" applyBorder="1" applyAlignment="1" applyProtection="1">
      <alignment horizontal="center" vertical="center"/>
    </xf>
    <xf numFmtId="0" fontId="6" fillId="0" borderId="10" xfId="2"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4" fillId="0" borderId="6" xfId="0" applyFont="1" applyFill="1" applyBorder="1" applyAlignment="1" applyProtection="1">
      <alignment horizontal="center" vertical="center" wrapText="1"/>
    </xf>
    <xf numFmtId="165" fontId="4" fillId="0" borderId="52" xfId="3" applyNumberFormat="1" applyFont="1" applyFill="1" applyBorder="1" applyAlignment="1" applyProtection="1">
      <alignment horizontal="center" vertical="center"/>
      <protection locked="0"/>
    </xf>
    <xf numFmtId="0" fontId="2" fillId="0" borderId="1" xfId="1" applyFont="1" applyFill="1" applyBorder="1" applyAlignment="1">
      <alignment horizontal="left" vertical="center" wrapText="1"/>
    </xf>
    <xf numFmtId="0" fontId="2" fillId="0" borderId="0" xfId="0" applyFont="1" applyFill="1" applyBorder="1"/>
    <xf numFmtId="0" fontId="2" fillId="0" borderId="97" xfId="0" applyFont="1" applyBorder="1" applyAlignment="1">
      <alignment horizontal="center" vertical="center" wrapText="1"/>
    </xf>
    <xf numFmtId="0" fontId="2" fillId="0" borderId="100" xfId="0" applyFont="1" applyBorder="1" applyAlignment="1">
      <alignment horizontal="center" vertical="center" wrapText="1"/>
    </xf>
    <xf numFmtId="0" fontId="2" fillId="0" borderId="101" xfId="0" applyFont="1" applyBorder="1" applyAlignment="1">
      <alignment horizontal="center" vertical="center" wrapText="1"/>
    </xf>
    <xf numFmtId="0" fontId="4" fillId="0" borderId="98" xfId="0" applyFont="1" applyFill="1" applyBorder="1" applyAlignment="1" applyProtection="1">
      <alignment horizontal="center" vertical="center" wrapText="1"/>
    </xf>
    <xf numFmtId="0" fontId="4" fillId="0" borderId="101" xfId="0" applyFont="1" applyFill="1" applyBorder="1" applyAlignment="1" applyProtection="1">
      <alignment horizontal="center" vertical="center" wrapText="1"/>
    </xf>
    <xf numFmtId="165" fontId="4" fillId="0" borderId="53" xfId="0" applyNumberFormat="1" applyFont="1" applyFill="1" applyBorder="1" applyAlignment="1" applyProtection="1">
      <alignment horizontal="center" vertical="center"/>
    </xf>
    <xf numFmtId="165" fontId="2" fillId="2" borderId="88" xfId="0" applyNumberFormat="1" applyFont="1" applyFill="1" applyBorder="1" applyAlignment="1">
      <alignment horizontal="center" vertical="center"/>
    </xf>
    <xf numFmtId="165" fontId="2" fillId="2" borderId="58" xfId="0" applyNumberFormat="1" applyFont="1" applyFill="1" applyBorder="1" applyAlignment="1">
      <alignment horizontal="center" vertical="center"/>
    </xf>
    <xf numFmtId="164" fontId="2" fillId="0" borderId="122" xfId="0" applyNumberFormat="1" applyFont="1" applyBorder="1" applyAlignment="1">
      <alignment vertical="center" wrapText="1"/>
    </xf>
    <xf numFmtId="165" fontId="4" fillId="0" borderId="39" xfId="0" applyNumberFormat="1" applyFont="1" applyFill="1" applyBorder="1" applyAlignment="1" applyProtection="1">
      <alignment horizontal="center" vertical="center"/>
    </xf>
    <xf numFmtId="165" fontId="4" fillId="0" borderId="54" xfId="0" applyNumberFormat="1" applyFont="1" applyFill="1" applyBorder="1" applyAlignment="1" applyProtection="1">
      <alignment horizontal="center" vertical="center"/>
    </xf>
    <xf numFmtId="165" fontId="4" fillId="0" borderId="126" xfId="3" applyNumberFormat="1" applyFont="1" applyFill="1" applyBorder="1" applyAlignment="1" applyProtection="1">
      <alignment horizontal="center" vertical="center"/>
      <protection locked="0"/>
    </xf>
    <xf numFmtId="165" fontId="4" fillId="0" borderId="127" xfId="3" applyNumberFormat="1" applyFont="1" applyFill="1" applyBorder="1" applyAlignment="1" applyProtection="1">
      <alignment horizontal="center" vertical="center"/>
      <protection locked="0"/>
    </xf>
    <xf numFmtId="1" fontId="7" fillId="0" borderId="120" xfId="0" applyNumberFormat="1" applyFont="1" applyFill="1" applyBorder="1" applyAlignment="1" applyProtection="1">
      <alignment horizontal="center" vertical="center"/>
    </xf>
    <xf numFmtId="1" fontId="7" fillId="0" borderId="121" xfId="0" applyNumberFormat="1" applyFont="1" applyFill="1" applyBorder="1" applyAlignment="1" applyProtection="1">
      <alignment horizontal="center" vertical="center"/>
    </xf>
    <xf numFmtId="1" fontId="7" fillId="0" borderId="128" xfId="0" applyNumberFormat="1" applyFont="1" applyFill="1" applyBorder="1" applyAlignment="1" applyProtection="1">
      <alignment horizontal="center" vertical="center"/>
    </xf>
    <xf numFmtId="2" fontId="7" fillId="0" borderId="129" xfId="0" applyNumberFormat="1" applyFont="1" applyFill="1" applyBorder="1" applyAlignment="1" applyProtection="1">
      <alignment horizontal="center" vertical="center"/>
    </xf>
    <xf numFmtId="2" fontId="7" fillId="0" borderId="130" xfId="0" applyNumberFormat="1" applyFont="1" applyFill="1" applyBorder="1" applyAlignment="1" applyProtection="1">
      <alignment horizontal="center" vertical="center"/>
    </xf>
    <xf numFmtId="2" fontId="7" fillId="0" borderId="131" xfId="0" applyNumberFormat="1" applyFont="1" applyFill="1" applyBorder="1" applyAlignment="1" applyProtection="1">
      <alignment horizontal="center" vertical="center"/>
    </xf>
    <xf numFmtId="165" fontId="4" fillId="0" borderId="133" xfId="3" applyNumberFormat="1" applyFont="1" applyFill="1" applyBorder="1" applyAlignment="1" applyProtection="1">
      <alignment horizontal="center" vertical="center"/>
      <protection locked="0"/>
    </xf>
    <xf numFmtId="165" fontId="4" fillId="0" borderId="36" xfId="3" applyNumberFormat="1" applyFont="1" applyFill="1" applyBorder="1" applyAlignment="1" applyProtection="1">
      <alignment horizontal="center" vertical="center"/>
      <protection locked="0"/>
    </xf>
    <xf numFmtId="165" fontId="4" fillId="0" borderId="35" xfId="3" applyNumberFormat="1" applyFont="1" applyFill="1" applyBorder="1" applyAlignment="1" applyProtection="1">
      <alignment horizontal="center" vertical="center"/>
      <protection locked="0"/>
    </xf>
    <xf numFmtId="165" fontId="4" fillId="0" borderId="8" xfId="3" applyNumberFormat="1" applyFont="1" applyFill="1" applyBorder="1" applyAlignment="1" applyProtection="1">
      <alignment horizontal="center" vertical="center"/>
      <protection locked="0"/>
    </xf>
    <xf numFmtId="165" fontId="4" fillId="0" borderId="9" xfId="3" applyNumberFormat="1" applyFont="1" applyFill="1" applyBorder="1" applyAlignment="1" applyProtection="1">
      <alignment horizontal="center" vertical="center"/>
      <protection locked="0"/>
    </xf>
    <xf numFmtId="0" fontId="2" fillId="0" borderId="21" xfId="1" applyFont="1" applyFill="1" applyBorder="1" applyAlignment="1">
      <alignment horizontal="left" vertical="center" wrapText="1"/>
    </xf>
    <xf numFmtId="0" fontId="2" fillId="0" borderId="25" xfId="1" applyFont="1" applyFill="1" applyBorder="1" applyAlignment="1">
      <alignment horizontal="center" vertical="center" wrapText="1"/>
    </xf>
    <xf numFmtId="0" fontId="2" fillId="0" borderId="47" xfId="1" applyFont="1" applyFill="1" applyBorder="1" applyAlignment="1">
      <alignment horizontal="left" vertical="center" wrapText="1"/>
    </xf>
    <xf numFmtId="0" fontId="2" fillId="0" borderId="50" xfId="1" applyFont="1" applyFill="1" applyBorder="1" applyAlignment="1">
      <alignment horizontal="center" vertical="center" wrapText="1"/>
    </xf>
    <xf numFmtId="164" fontId="2" fillId="0" borderId="137" xfId="0" applyNumberFormat="1" applyFont="1" applyBorder="1" applyAlignment="1">
      <alignment vertical="center" wrapText="1"/>
    </xf>
    <xf numFmtId="164" fontId="4"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xf>
    <xf numFmtId="165" fontId="4" fillId="0" borderId="1" xfId="0" applyNumberFormat="1"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2" fontId="4" fillId="0" borderId="1" xfId="0" applyNumberFormat="1" applyFont="1" applyFill="1" applyBorder="1" applyAlignment="1" applyProtection="1">
      <alignment horizontal="center" vertical="center"/>
    </xf>
    <xf numFmtId="2" fontId="4" fillId="0" borderId="14" xfId="0" applyNumberFormat="1" applyFont="1" applyFill="1" applyBorder="1" applyAlignment="1" applyProtection="1">
      <alignment horizontal="center" vertical="center"/>
    </xf>
    <xf numFmtId="2" fontId="4" fillId="4" borderId="37" xfId="0" applyNumberFormat="1" applyFont="1" applyFill="1" applyBorder="1" applyAlignment="1" applyProtection="1">
      <alignment horizontal="center" vertical="center"/>
      <protection locked="0"/>
    </xf>
    <xf numFmtId="2" fontId="4" fillId="4" borderId="1" xfId="0" applyNumberFormat="1" applyFont="1" applyFill="1" applyBorder="1" applyAlignment="1" applyProtection="1">
      <alignment horizontal="center" vertical="center"/>
      <protection locked="0"/>
    </xf>
    <xf numFmtId="2" fontId="4" fillId="4" borderId="14" xfId="0" applyNumberFormat="1" applyFont="1" applyFill="1" applyBorder="1" applyAlignment="1" applyProtection="1">
      <alignment horizontal="center" vertical="center"/>
      <protection locked="0"/>
    </xf>
    <xf numFmtId="2" fontId="2" fillId="0" borderId="47" xfId="0" applyNumberFormat="1" applyFont="1" applyFill="1" applyBorder="1" applyAlignment="1" applyProtection="1">
      <alignment horizontal="center" vertical="center"/>
    </xf>
    <xf numFmtId="2" fontId="2" fillId="0" borderId="56" xfId="0" applyNumberFormat="1" applyFont="1" applyFill="1" applyBorder="1" applyAlignment="1" applyProtection="1">
      <alignment horizontal="center" vertical="center"/>
    </xf>
    <xf numFmtId="2" fontId="4" fillId="0" borderId="17" xfId="0" applyNumberFormat="1" applyFont="1" applyFill="1" applyBorder="1" applyAlignment="1" applyProtection="1">
      <alignment horizontal="center" vertical="center"/>
    </xf>
    <xf numFmtId="2" fontId="4" fillId="0" borderId="54" xfId="0" applyNumberFormat="1" applyFont="1" applyFill="1" applyBorder="1" applyAlignment="1" applyProtection="1">
      <alignment horizontal="center" vertical="center"/>
    </xf>
    <xf numFmtId="2" fontId="4" fillId="4" borderId="38" xfId="0" applyNumberFormat="1" applyFont="1" applyFill="1" applyBorder="1" applyAlignment="1" applyProtection="1">
      <alignment horizontal="center" vertical="center"/>
      <protection locked="0"/>
    </xf>
    <xf numFmtId="2" fontId="6" fillId="0" borderId="1" xfId="0" applyNumberFormat="1" applyFont="1" applyFill="1" applyBorder="1" applyAlignment="1" applyProtection="1">
      <alignment horizontal="center" vertical="center"/>
    </xf>
    <xf numFmtId="2" fontId="4" fillId="0" borderId="43" xfId="0" applyNumberFormat="1" applyFont="1" applyFill="1" applyBorder="1" applyAlignment="1" applyProtection="1">
      <alignment horizontal="center" vertical="center"/>
    </xf>
    <xf numFmtId="2" fontId="4" fillId="0" borderId="57" xfId="0" applyNumberFormat="1" applyFont="1" applyFill="1" applyBorder="1" applyAlignment="1" applyProtection="1">
      <alignment horizontal="center" vertical="center"/>
    </xf>
    <xf numFmtId="165" fontId="4" fillId="0" borderId="30" xfId="2" applyNumberFormat="1" applyFont="1" applyFill="1" applyBorder="1" applyProtection="1"/>
    <xf numFmtId="0" fontId="4" fillId="0" borderId="77" xfId="2" applyFont="1" applyFill="1" applyBorder="1" applyProtection="1"/>
    <xf numFmtId="0" fontId="4" fillId="0" borderId="69" xfId="2" applyFont="1" applyFill="1" applyBorder="1" applyProtection="1"/>
    <xf numFmtId="0" fontId="6" fillId="0" borderId="9" xfId="2" applyFont="1" applyFill="1" applyBorder="1" applyAlignment="1">
      <alignment horizontal="center" vertical="center"/>
    </xf>
    <xf numFmtId="165" fontId="4" fillId="0" borderId="12" xfId="2" applyNumberFormat="1" applyFont="1" applyFill="1" applyBorder="1" applyAlignment="1"/>
    <xf numFmtId="165" fontId="4" fillId="0" borderId="6" xfId="2" applyNumberFormat="1" applyFont="1" applyFill="1" applyBorder="1" applyAlignment="1"/>
    <xf numFmtId="165" fontId="2" fillId="0" borderId="50" xfId="2" applyNumberFormat="1" applyFont="1" applyFill="1" applyBorder="1"/>
    <xf numFmtId="0" fontId="4" fillId="0" borderId="32" xfId="2" applyFont="1" applyFill="1" applyBorder="1" applyProtection="1"/>
    <xf numFmtId="165" fontId="4" fillId="0" borderId="6" xfId="2" applyNumberFormat="1" applyFont="1" applyFill="1" applyBorder="1"/>
    <xf numFmtId="165" fontId="6" fillId="0" borderId="9" xfId="2" applyNumberFormat="1" applyFont="1" applyFill="1" applyBorder="1"/>
    <xf numFmtId="7" fontId="4" fillId="4" borderId="124" xfId="3" applyNumberFormat="1" applyFont="1" applyFill="1" applyBorder="1" applyAlignment="1" applyProtection="1">
      <alignment horizontal="center" vertical="center"/>
      <protection locked="0"/>
    </xf>
    <xf numFmtId="7" fontId="4" fillId="4" borderId="125" xfId="3" applyNumberFormat="1" applyFont="1" applyFill="1" applyBorder="1" applyAlignment="1" applyProtection="1">
      <alignment horizontal="center" vertical="center"/>
      <protection locked="0"/>
    </xf>
    <xf numFmtId="7" fontId="4" fillId="4" borderId="132" xfId="3" applyNumberFormat="1" applyFont="1" applyFill="1" applyBorder="1" applyAlignment="1" applyProtection="1">
      <alignment horizontal="center" vertical="center"/>
      <protection locked="0"/>
    </xf>
    <xf numFmtId="0" fontId="0" fillId="0" borderId="33" xfId="0" applyBorder="1" applyAlignment="1" applyProtection="1">
      <alignment vertical="center" wrapText="1"/>
      <protection locked="0"/>
    </xf>
    <xf numFmtId="0" fontId="0" fillId="0" borderId="51" xfId="0" applyBorder="1" applyAlignment="1" applyProtection="1">
      <alignment vertical="center" wrapText="1"/>
      <protection locked="0"/>
    </xf>
    <xf numFmtId="0" fontId="0" fillId="0" borderId="44" xfId="0" applyBorder="1" applyAlignment="1" applyProtection="1">
      <alignment vertical="center" wrapText="1"/>
      <protection locked="0"/>
    </xf>
    <xf numFmtId="0" fontId="2" fillId="0" borderId="30" xfId="0" applyFont="1" applyBorder="1" applyAlignment="1">
      <alignment horizontal="left"/>
    </xf>
    <xf numFmtId="0" fontId="4" fillId="0" borderId="31" xfId="0" applyFont="1" applyBorder="1" applyAlignment="1">
      <alignment horizontal="left"/>
    </xf>
    <xf numFmtId="0" fontId="4" fillId="0" borderId="32" xfId="0" applyFont="1" applyBorder="1" applyAlignment="1">
      <alignment horizontal="left"/>
    </xf>
    <xf numFmtId="0" fontId="1" fillId="4" borderId="5" xfId="2" applyFont="1" applyFill="1" applyBorder="1" applyAlignment="1" applyProtection="1">
      <protection locked="0"/>
    </xf>
    <xf numFmtId="0" fontId="25" fillId="0" borderId="30" xfId="2" applyFont="1" applyBorder="1"/>
    <xf numFmtId="44" fontId="5" fillId="0" borderId="76" xfId="3" applyFont="1" applyFill="1" applyBorder="1" applyAlignment="1" applyProtection="1">
      <alignment horizontal="center" vertical="center"/>
      <protection locked="0"/>
    </xf>
    <xf numFmtId="0" fontId="3" fillId="0" borderId="0" xfId="0" applyFont="1" applyProtection="1">
      <protection locked="0"/>
    </xf>
    <xf numFmtId="0" fontId="4" fillId="0" borderId="31" xfId="0" applyFont="1" applyBorder="1" applyProtection="1"/>
    <xf numFmtId="0" fontId="4" fillId="0" borderId="31" xfId="0" applyNumberFormat="1" applyFont="1" applyBorder="1" applyProtection="1"/>
    <xf numFmtId="0" fontId="13" fillId="0" borderId="31" xfId="0" applyFont="1" applyBorder="1" applyAlignment="1" applyProtection="1">
      <alignment vertical="center"/>
    </xf>
    <xf numFmtId="0" fontId="30" fillId="0" borderId="0" xfId="0" applyFont="1" applyFill="1" applyBorder="1" applyProtection="1"/>
    <xf numFmtId="0" fontId="30" fillId="0" borderId="0" xfId="0" applyFont="1" applyFill="1" applyBorder="1" applyAlignment="1" applyProtection="1">
      <alignment vertical="center"/>
    </xf>
    <xf numFmtId="165" fontId="30" fillId="0" borderId="0" xfId="0" applyNumberFormat="1" applyFont="1" applyFill="1" applyBorder="1" applyProtection="1"/>
    <xf numFmtId="0" fontId="29" fillId="0" borderId="3" xfId="0" applyFont="1" applyFill="1" applyBorder="1" applyAlignment="1" applyProtection="1">
      <alignment vertical="center"/>
    </xf>
    <xf numFmtId="0" fontId="27" fillId="0" borderId="3" xfId="0" applyFont="1" applyFill="1" applyBorder="1" applyAlignment="1" applyProtection="1">
      <alignment vertical="center"/>
    </xf>
    <xf numFmtId="0" fontId="4" fillId="0" borderId="3" xfId="0" applyFont="1" applyFill="1" applyBorder="1" applyProtection="1"/>
    <xf numFmtId="0" fontId="13" fillId="0" borderId="3" xfId="0" applyFont="1" applyFill="1" applyBorder="1" applyAlignment="1" applyProtection="1">
      <alignment vertical="center"/>
    </xf>
    <xf numFmtId="0" fontId="4" fillId="0" borderId="5" xfId="1" applyFont="1" applyFill="1" applyBorder="1" applyAlignment="1">
      <alignment horizontal="right" vertical="top" wrapText="1" indent="1"/>
    </xf>
    <xf numFmtId="0" fontId="4" fillId="0" borderId="64" xfId="1" applyFont="1" applyFill="1" applyBorder="1" applyAlignment="1">
      <alignment horizontal="right" vertical="top" wrapText="1" indent="1"/>
    </xf>
    <xf numFmtId="0" fontId="4" fillId="0" borderId="1" xfId="1" applyFont="1" applyFill="1" applyBorder="1" applyAlignment="1">
      <alignment horizontal="right" vertical="top" wrapText="1" indent="1"/>
    </xf>
    <xf numFmtId="0" fontId="4" fillId="0" borderId="14" xfId="1" applyFont="1" applyFill="1" applyBorder="1" applyAlignment="1">
      <alignment horizontal="right" vertical="top" wrapText="1" indent="1"/>
    </xf>
    <xf numFmtId="0" fontId="4" fillId="0" borderId="84" xfId="1" applyFont="1" applyFill="1" applyBorder="1" applyAlignment="1">
      <alignment horizontal="right" vertical="center" indent="1"/>
    </xf>
    <xf numFmtId="0" fontId="4" fillId="0" borderId="67" xfId="1" applyFont="1" applyFill="1" applyBorder="1" applyAlignment="1">
      <alignment horizontal="right" vertical="center" indent="1"/>
    </xf>
    <xf numFmtId="0" fontId="4" fillId="0" borderId="65" xfId="1" applyFont="1" applyFill="1" applyBorder="1" applyAlignment="1">
      <alignment horizontal="right" vertical="center" indent="1"/>
    </xf>
    <xf numFmtId="0" fontId="4" fillId="0" borderId="68" xfId="1" applyFont="1" applyFill="1" applyBorder="1" applyAlignment="1">
      <alignment horizontal="right" vertical="center" indent="1"/>
    </xf>
    <xf numFmtId="0" fontId="4" fillId="0" borderId="5" xfId="1" applyFont="1" applyFill="1" applyBorder="1" applyAlignment="1">
      <alignment horizontal="right" vertical="center" indent="1"/>
    </xf>
    <xf numFmtId="0" fontId="4" fillId="0" borderId="64" xfId="1" applyFont="1" applyFill="1" applyBorder="1" applyAlignment="1">
      <alignment horizontal="right" vertical="center" indent="1"/>
    </xf>
    <xf numFmtId="0" fontId="4" fillId="0" borderId="1" xfId="1" applyFont="1" applyFill="1" applyBorder="1" applyAlignment="1">
      <alignment horizontal="right" vertical="center" indent="1"/>
    </xf>
    <xf numFmtId="0" fontId="4" fillId="0" borderId="74" xfId="1" applyFont="1" applyFill="1" applyBorder="1" applyAlignment="1">
      <alignment horizontal="right" vertical="center" indent="1"/>
    </xf>
    <xf numFmtId="165" fontId="4" fillId="0" borderId="5" xfId="1" applyNumberFormat="1" applyFont="1" applyFill="1" applyBorder="1" applyAlignment="1">
      <alignment horizontal="right" vertical="center" indent="1"/>
    </xf>
    <xf numFmtId="165" fontId="4" fillId="0" borderId="64" xfId="1" applyNumberFormat="1" applyFont="1" applyFill="1" applyBorder="1" applyAlignment="1">
      <alignment horizontal="right" vertical="center" indent="1"/>
    </xf>
    <xf numFmtId="165" fontId="4" fillId="0" borderId="1" xfId="1" applyNumberFormat="1" applyFont="1" applyFill="1" applyBorder="1" applyAlignment="1">
      <alignment horizontal="right" vertical="center" indent="1"/>
    </xf>
    <xf numFmtId="168" fontId="4" fillId="0" borderId="54" xfId="1" applyNumberFormat="1" applyFont="1" applyFill="1" applyBorder="1" applyAlignment="1">
      <alignment horizontal="right" indent="1"/>
    </xf>
    <xf numFmtId="168" fontId="4" fillId="0" borderId="85" xfId="1" applyNumberFormat="1" applyFont="1" applyFill="1" applyBorder="1" applyAlignment="1">
      <alignment horizontal="right" vertical="center" indent="1"/>
    </xf>
    <xf numFmtId="168" fontId="4" fillId="0" borderId="72" xfId="1" applyNumberFormat="1" applyFont="1" applyFill="1" applyBorder="1" applyAlignment="1">
      <alignment horizontal="right" vertical="center" indent="1"/>
    </xf>
    <xf numFmtId="168" fontId="4" fillId="0" borderId="70" xfId="1" applyNumberFormat="1" applyFont="1" applyFill="1" applyBorder="1" applyAlignment="1">
      <alignment horizontal="right" vertical="center" indent="1"/>
    </xf>
    <xf numFmtId="168" fontId="4" fillId="0" borderId="134" xfId="1" applyNumberFormat="1" applyFont="1" applyFill="1" applyBorder="1" applyAlignment="1">
      <alignment horizontal="right" vertical="center" indent="1"/>
    </xf>
    <xf numFmtId="168" fontId="4" fillId="0" borderId="84" xfId="1" applyNumberFormat="1" applyFont="1" applyFill="1" applyBorder="1" applyAlignment="1">
      <alignment horizontal="right" vertical="center" indent="1"/>
    </xf>
    <xf numFmtId="168" fontId="4" fillId="0" borderId="67" xfId="1" applyNumberFormat="1" applyFont="1" applyFill="1" applyBorder="1" applyAlignment="1">
      <alignment horizontal="right" vertical="center" indent="1"/>
    </xf>
    <xf numFmtId="168" fontId="4" fillId="0" borderId="65" xfId="1" applyNumberFormat="1" applyFont="1" applyFill="1" applyBorder="1" applyAlignment="1">
      <alignment horizontal="right" vertical="center" indent="1"/>
    </xf>
    <xf numFmtId="168" fontId="4" fillId="0" borderId="68" xfId="1" applyNumberFormat="1" applyFont="1" applyFill="1" applyBorder="1" applyAlignment="1">
      <alignment horizontal="right" vertical="center" indent="1"/>
    </xf>
    <xf numFmtId="168" fontId="4" fillId="0" borderId="62" xfId="1" applyNumberFormat="1" applyFont="1" applyFill="1" applyBorder="1" applyAlignment="1">
      <alignment horizontal="right" vertical="center" indent="1"/>
    </xf>
    <xf numFmtId="168" fontId="4" fillId="0" borderId="63" xfId="1" applyNumberFormat="1" applyFont="1" applyFill="1" applyBorder="1" applyAlignment="1">
      <alignment horizontal="right" vertical="center" indent="1"/>
    </xf>
    <xf numFmtId="168" fontId="4" fillId="0" borderId="60" xfId="1" applyNumberFormat="1" applyFont="1" applyFill="1" applyBorder="1" applyAlignment="1">
      <alignment horizontal="right" vertical="center" indent="1"/>
    </xf>
    <xf numFmtId="168" fontId="4" fillId="0" borderId="73" xfId="1" applyNumberFormat="1" applyFont="1" applyFill="1" applyBorder="1" applyAlignment="1">
      <alignment horizontal="right" vertical="center" indent="1"/>
    </xf>
    <xf numFmtId="168" fontId="4" fillId="4" borderId="86" xfId="1" applyNumberFormat="1" applyFont="1" applyFill="1" applyBorder="1" applyAlignment="1" applyProtection="1">
      <alignment horizontal="right" vertical="center" indent="1"/>
      <protection locked="0"/>
    </xf>
    <xf numFmtId="168" fontId="4" fillId="4" borderId="67" xfId="1" applyNumberFormat="1" applyFont="1" applyFill="1" applyBorder="1" applyAlignment="1" applyProtection="1">
      <alignment horizontal="right" vertical="center" indent="1"/>
      <protection locked="0"/>
    </xf>
    <xf numFmtId="168" fontId="4" fillId="4" borderId="68" xfId="1" applyNumberFormat="1" applyFont="1" applyFill="1" applyBorder="1" applyAlignment="1" applyProtection="1">
      <alignment horizontal="right" vertical="center" indent="1"/>
      <protection locked="0"/>
    </xf>
    <xf numFmtId="168" fontId="2" fillId="0" borderId="136" xfId="1" applyNumberFormat="1" applyFont="1" applyFill="1" applyBorder="1" applyAlignment="1">
      <alignment horizontal="right" vertical="center" indent="1"/>
    </xf>
    <xf numFmtId="168" fontId="2" fillId="0" borderId="72" xfId="1" applyNumberFormat="1" applyFont="1" applyFill="1" applyBorder="1" applyAlignment="1">
      <alignment horizontal="right" vertical="center" indent="1"/>
    </xf>
    <xf numFmtId="168" fontId="2" fillId="0" borderId="134" xfId="1" applyNumberFormat="1" applyFont="1" applyFill="1" applyBorder="1" applyAlignment="1">
      <alignment horizontal="right" vertical="center" indent="1"/>
    </xf>
    <xf numFmtId="168" fontId="4" fillId="0" borderId="136" xfId="1" applyNumberFormat="1" applyFont="1" applyFill="1" applyBorder="1" applyAlignment="1">
      <alignment horizontal="right" vertical="center" indent="1"/>
    </xf>
    <xf numFmtId="168" fontId="2" fillId="0" borderId="7" xfId="1" applyNumberFormat="1" applyFont="1" applyFill="1" applyBorder="1" applyAlignment="1">
      <alignment horizontal="right" vertical="center" indent="1"/>
    </xf>
    <xf numFmtId="168" fontId="2" fillId="0" borderId="41" xfId="1" applyNumberFormat="1" applyFont="1" applyFill="1" applyBorder="1" applyAlignment="1">
      <alignment horizontal="right" vertical="center" indent="1"/>
    </xf>
    <xf numFmtId="168" fontId="2" fillId="0" borderId="135" xfId="1" applyNumberFormat="1" applyFont="1" applyFill="1" applyBorder="1" applyAlignment="1">
      <alignment horizontal="right" vertical="center" indent="1"/>
    </xf>
    <xf numFmtId="168" fontId="4" fillId="0" borderId="5" xfId="1" applyNumberFormat="1" applyFont="1" applyFill="1" applyBorder="1" applyAlignment="1" applyProtection="1">
      <alignment horizontal="right" vertical="center" indent="1"/>
    </xf>
    <xf numFmtId="168" fontId="4" fillId="0" borderId="64" xfId="1" applyNumberFormat="1" applyFont="1" applyFill="1" applyBorder="1" applyAlignment="1" applyProtection="1">
      <alignment horizontal="right" vertical="center" indent="1"/>
    </xf>
    <xf numFmtId="168" fontId="4" fillId="0" borderId="1" xfId="1" applyNumberFormat="1" applyFont="1" applyFill="1" applyBorder="1" applyAlignment="1" applyProtection="1">
      <alignment horizontal="right" vertical="center" indent="1"/>
    </xf>
    <xf numFmtId="168" fontId="4" fillId="0" borderId="14" xfId="1" applyNumberFormat="1" applyFont="1" applyFill="1" applyBorder="1" applyAlignment="1" applyProtection="1">
      <alignment horizontal="right" vertical="center" indent="1"/>
    </xf>
    <xf numFmtId="168" fontId="2" fillId="0" borderId="27" xfId="1" applyNumberFormat="1" applyFont="1" applyFill="1" applyBorder="1" applyAlignment="1">
      <alignment horizontal="right" vertical="center" indent="1"/>
    </xf>
    <xf numFmtId="168" fontId="2" fillId="0" borderId="123" xfId="1" applyNumberFormat="1" applyFont="1" applyFill="1" applyBorder="1" applyAlignment="1">
      <alignment horizontal="right" vertical="center" indent="1"/>
    </xf>
    <xf numFmtId="168" fontId="2" fillId="0" borderId="55" xfId="1" applyNumberFormat="1" applyFont="1" applyFill="1" applyBorder="1" applyAlignment="1">
      <alignment horizontal="right" vertical="center" indent="1"/>
    </xf>
    <xf numFmtId="168" fontId="2" fillId="0" borderId="49" xfId="1" applyNumberFormat="1" applyFont="1" applyFill="1" applyBorder="1" applyAlignment="1">
      <alignment horizontal="right" vertical="center" indent="1"/>
    </xf>
    <xf numFmtId="168" fontId="2" fillId="0" borderId="58" xfId="1" applyNumberFormat="1" applyFont="1" applyFill="1" applyBorder="1" applyAlignment="1">
      <alignment horizontal="right" vertical="center" indent="1"/>
    </xf>
    <xf numFmtId="168" fontId="2" fillId="0" borderId="56" xfId="1" applyNumberFormat="1" applyFont="1" applyFill="1" applyBorder="1" applyAlignment="1">
      <alignment horizontal="right" vertical="center" indent="1"/>
    </xf>
    <xf numFmtId="168" fontId="4" fillId="4" borderId="10" xfId="1" applyNumberFormat="1" applyFont="1" applyFill="1" applyBorder="1" applyAlignment="1" applyProtection="1">
      <alignment horizontal="right" vertical="center" indent="1"/>
      <protection locked="0"/>
    </xf>
    <xf numFmtId="168" fontId="4" fillId="4" borderId="39" xfId="1" applyNumberFormat="1" applyFont="1" applyFill="1" applyBorder="1" applyAlignment="1" applyProtection="1">
      <alignment horizontal="right" vertical="center" indent="1"/>
      <protection locked="0"/>
    </xf>
    <xf numFmtId="168" fontId="4" fillId="4" borderId="83" xfId="1" applyNumberFormat="1" applyFont="1" applyFill="1" applyBorder="1" applyAlignment="1" applyProtection="1">
      <alignment horizontal="right" vertical="center" indent="1"/>
      <protection locked="0"/>
    </xf>
    <xf numFmtId="168" fontId="4" fillId="4" borderId="80" xfId="1" applyNumberFormat="1" applyFont="1" applyFill="1" applyBorder="1" applyAlignment="1" applyProtection="1">
      <alignment horizontal="right" vertical="center" indent="1"/>
      <protection locked="0"/>
    </xf>
    <xf numFmtId="168" fontId="3" fillId="4" borderId="49" xfId="1" applyNumberFormat="1" applyFont="1" applyFill="1" applyBorder="1" applyAlignment="1" applyProtection="1">
      <alignment horizontal="right" vertical="center" indent="1"/>
      <protection locked="0"/>
    </xf>
    <xf numFmtId="168" fontId="3" fillId="4" borderId="58" xfId="1" applyNumberFormat="1" applyFont="1" applyFill="1" applyBorder="1" applyAlignment="1" applyProtection="1">
      <alignment horizontal="right" vertical="center" indent="1"/>
      <protection locked="0"/>
    </xf>
    <xf numFmtId="168" fontId="3" fillId="4" borderId="56" xfId="1" applyNumberFormat="1" applyFont="1" applyFill="1" applyBorder="1" applyAlignment="1" applyProtection="1">
      <alignment horizontal="right" vertical="center" indent="1"/>
      <protection locked="0"/>
    </xf>
    <xf numFmtId="0" fontId="0" fillId="0" borderId="3" xfId="0" applyBorder="1"/>
    <xf numFmtId="44" fontId="0" fillId="4" borderId="140" xfId="3" applyFont="1" applyFill="1" applyBorder="1" applyAlignment="1" applyProtection="1">
      <alignment vertical="center" shrinkToFit="1"/>
      <protection locked="0"/>
    </xf>
    <xf numFmtId="44" fontId="0" fillId="4" borderId="141" xfId="3" applyFont="1" applyFill="1" applyBorder="1" applyAlignment="1" applyProtection="1">
      <alignment vertical="center"/>
      <protection locked="0"/>
    </xf>
    <xf numFmtId="2" fontId="2" fillId="0" borderId="48" xfId="0" applyNumberFormat="1" applyFont="1" applyFill="1" applyBorder="1" applyAlignment="1" applyProtection="1">
      <alignment horizontal="center" vertical="center"/>
    </xf>
    <xf numFmtId="2" fontId="2" fillId="0" borderId="76" xfId="0" applyNumberFormat="1" applyFont="1" applyFill="1" applyBorder="1" applyAlignment="1" applyProtection="1">
      <alignment horizontal="center" vertical="center"/>
    </xf>
    <xf numFmtId="0" fontId="4" fillId="0" borderId="142" xfId="2" applyFont="1" applyBorder="1" applyAlignment="1">
      <alignment wrapText="1"/>
    </xf>
    <xf numFmtId="165" fontId="4" fillId="0" borderId="142" xfId="2" applyNumberFormat="1" applyFont="1" applyBorder="1"/>
    <xf numFmtId="0" fontId="4" fillId="0" borderId="96" xfId="2" applyFont="1" applyBorder="1" applyAlignment="1">
      <alignment wrapText="1"/>
    </xf>
    <xf numFmtId="165" fontId="4" fillId="0" borderId="96" xfId="2" applyNumberFormat="1" applyFont="1" applyBorder="1"/>
    <xf numFmtId="165" fontId="4" fillId="0" borderId="96" xfId="2" applyNumberFormat="1" applyFont="1" applyBorder="1" applyProtection="1"/>
    <xf numFmtId="0" fontId="4" fillId="0" borderId="90" xfId="2" applyFont="1" applyBorder="1" applyAlignment="1">
      <alignment wrapText="1"/>
    </xf>
    <xf numFmtId="165" fontId="4" fillId="0" borderId="90" xfId="2" applyNumberFormat="1" applyFont="1" applyBorder="1" applyProtection="1"/>
    <xf numFmtId="0" fontId="0" fillId="0" borderId="0" xfId="0" applyAlignment="1">
      <alignment horizontal="center" vertical="center"/>
    </xf>
    <xf numFmtId="0" fontId="21" fillId="0" borderId="138" xfId="0" applyFont="1" applyBorder="1" applyAlignment="1">
      <alignment horizontal="center" vertical="center"/>
    </xf>
    <xf numFmtId="0" fontId="21" fillId="0" borderId="139" xfId="0" applyFont="1" applyBorder="1" applyAlignment="1">
      <alignment horizontal="center" vertical="center"/>
    </xf>
    <xf numFmtId="0" fontId="21" fillId="0" borderId="32" xfId="0" applyFont="1" applyBorder="1" applyAlignment="1">
      <alignment horizontal="center" vertical="center" wrapText="1"/>
    </xf>
    <xf numFmtId="0" fontId="21" fillId="0" borderId="11" xfId="0" applyFont="1" applyBorder="1" applyAlignment="1">
      <alignment horizontal="center" vertical="center"/>
    </xf>
    <xf numFmtId="0" fontId="21" fillId="0" borderId="3" xfId="0" applyFont="1" applyBorder="1" applyAlignment="1">
      <alignment horizontal="center" vertical="center"/>
    </xf>
    <xf numFmtId="0" fontId="21" fillId="0" borderId="10" xfId="0" applyFont="1" applyBorder="1" applyAlignment="1">
      <alignment horizontal="center" vertical="center"/>
    </xf>
    <xf numFmtId="0" fontId="21" fillId="0" borderId="7" xfId="0" applyFont="1" applyBorder="1" applyAlignment="1">
      <alignment horizontal="center" vertical="center"/>
    </xf>
    <xf numFmtId="0" fontId="5" fillId="0" borderId="3" xfId="0" applyFont="1" applyFill="1" applyBorder="1" applyAlignment="1">
      <alignment horizontal="left" vertical="center" wrapText="1"/>
    </xf>
    <xf numFmtId="0" fontId="7" fillId="4" borderId="33" xfId="0" applyFont="1" applyFill="1" applyBorder="1" applyAlignment="1" applyProtection="1">
      <alignment horizontal="center" vertical="center" wrapText="1"/>
      <protection locked="0"/>
    </xf>
    <xf numFmtId="0" fontId="7" fillId="4" borderId="36" xfId="0" applyFont="1" applyFill="1" applyBorder="1" applyAlignment="1" applyProtection="1">
      <alignment horizontal="center" vertical="center" wrapText="1"/>
      <protection locked="0"/>
    </xf>
    <xf numFmtId="0" fontId="7" fillId="4" borderId="44" xfId="0" applyFont="1" applyFill="1" applyBorder="1" applyAlignment="1" applyProtection="1">
      <alignment horizontal="center" vertical="center" wrapText="1"/>
      <protection locked="0"/>
    </xf>
    <xf numFmtId="0" fontId="7" fillId="4" borderId="102" xfId="0" applyFont="1" applyFill="1" applyBorder="1" applyAlignment="1" applyProtection="1">
      <alignment horizontal="center" vertical="center" wrapText="1"/>
      <protection locked="0"/>
    </xf>
    <xf numFmtId="0" fontId="7" fillId="4" borderId="99" xfId="0" applyFont="1" applyFill="1" applyBorder="1" applyAlignment="1" applyProtection="1">
      <alignment horizontal="center" vertical="center" wrapText="1"/>
      <protection locked="0"/>
    </xf>
    <xf numFmtId="0" fontId="7" fillId="4" borderId="98" xfId="0" applyFont="1" applyFill="1" applyBorder="1" applyAlignment="1" applyProtection="1">
      <alignment horizontal="center" vertical="center" wrapText="1"/>
      <protection locked="0"/>
    </xf>
    <xf numFmtId="1" fontId="7" fillId="3" borderId="37" xfId="0" applyNumberFormat="1" applyFont="1" applyFill="1" applyBorder="1" applyAlignment="1" applyProtection="1">
      <alignment horizontal="center" vertical="center"/>
      <protection locked="0"/>
    </xf>
    <xf numFmtId="1" fontId="7" fillId="3" borderId="36" xfId="0" applyNumberFormat="1" applyFont="1" applyFill="1" applyBorder="1" applyAlignment="1" applyProtection="1">
      <alignment horizontal="center" vertical="center"/>
      <protection locked="0"/>
    </xf>
    <xf numFmtId="1" fontId="7" fillId="3" borderId="106" xfId="0" applyNumberFormat="1" applyFont="1" applyFill="1" applyBorder="1" applyAlignment="1" applyProtection="1">
      <alignment horizontal="center" vertical="center"/>
      <protection locked="0"/>
    </xf>
    <xf numFmtId="1" fontId="7" fillId="3" borderId="102" xfId="0" applyNumberFormat="1" applyFont="1" applyFill="1" applyBorder="1" applyAlignment="1" applyProtection="1">
      <alignment horizontal="center" vertical="center"/>
      <protection locked="0"/>
    </xf>
    <xf numFmtId="0" fontId="5" fillId="4" borderId="69" xfId="0" applyFont="1" applyFill="1" applyBorder="1" applyAlignment="1" applyProtection="1">
      <alignment horizontal="center" vertical="center"/>
      <protection locked="0"/>
    </xf>
    <xf numFmtId="0" fontId="5" fillId="4" borderId="29" xfId="0" applyFont="1" applyFill="1" applyBorder="1" applyAlignment="1" applyProtection="1">
      <alignment horizontal="center" vertical="center"/>
      <protection locked="0"/>
    </xf>
    <xf numFmtId="0" fontId="7" fillId="4" borderId="99" xfId="0" applyFont="1" applyFill="1" applyBorder="1" applyAlignment="1" applyProtection="1">
      <alignment horizontal="center" vertical="center"/>
      <protection locked="0"/>
    </xf>
    <xf numFmtId="0" fontId="7" fillId="4" borderId="98" xfId="0" applyFont="1" applyFill="1" applyBorder="1" applyAlignment="1" applyProtection="1">
      <alignment horizontal="center" vertical="center"/>
      <protection locked="0"/>
    </xf>
    <xf numFmtId="0" fontId="5" fillId="0" borderId="30"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4" borderId="32" xfId="0" applyFont="1" applyFill="1" applyBorder="1" applyAlignment="1" applyProtection="1">
      <alignment horizontal="center" vertical="center"/>
      <protection locked="0"/>
    </xf>
    <xf numFmtId="0" fontId="7" fillId="4" borderId="97" xfId="0" applyFont="1" applyFill="1" applyBorder="1" applyAlignment="1" applyProtection="1">
      <alignment horizontal="center" vertical="center" wrapText="1"/>
      <protection locked="0"/>
    </xf>
    <xf numFmtId="0" fontId="21" fillId="0" borderId="10" xfId="0" applyFont="1" applyBorder="1" applyAlignment="1">
      <alignment horizontal="center" vertical="center" wrapText="1"/>
    </xf>
    <xf numFmtId="0" fontId="0" fillId="0" borderId="7" xfId="0" applyBorder="1" applyAlignment="1">
      <alignment horizontal="center" vertical="center" wrapText="1"/>
    </xf>
    <xf numFmtId="0" fontId="5" fillId="0" borderId="51" xfId="0" applyFont="1" applyBorder="1" applyAlignment="1">
      <alignment horizontal="left" vertical="center"/>
    </xf>
    <xf numFmtId="0" fontId="5" fillId="0" borderId="78" xfId="0" applyFont="1" applyBorder="1" applyAlignment="1">
      <alignment horizontal="left" vertical="center"/>
    </xf>
    <xf numFmtId="0" fontId="5" fillId="0" borderId="79" xfId="0" applyFont="1" applyBorder="1" applyAlignment="1">
      <alignment horizontal="left" vertical="center"/>
    </xf>
    <xf numFmtId="0" fontId="5" fillId="0" borderId="44" xfId="0" applyFont="1" applyBorder="1" applyAlignment="1">
      <alignment horizontal="left" vertical="center"/>
    </xf>
    <xf numFmtId="0" fontId="5" fillId="0" borderId="45" xfId="0" applyFont="1" applyBorder="1" applyAlignment="1">
      <alignment horizontal="left" vertical="center"/>
    </xf>
    <xf numFmtId="0" fontId="5" fillId="0" borderId="46" xfId="0" applyFont="1" applyBorder="1" applyAlignment="1">
      <alignment horizontal="left" vertical="center"/>
    </xf>
    <xf numFmtId="0" fontId="5" fillId="0" borderId="97" xfId="0" applyFont="1" applyBorder="1" applyAlignment="1">
      <alignment horizontal="left" vertical="top" wrapText="1"/>
    </xf>
    <xf numFmtId="0" fontId="5" fillId="0" borderId="100" xfId="0" applyFont="1" applyBorder="1" applyAlignment="1">
      <alignment horizontal="left" vertical="top" wrapText="1"/>
    </xf>
    <xf numFmtId="0" fontId="5" fillId="0" borderId="101" xfId="0" applyFont="1" applyBorder="1" applyAlignment="1">
      <alignment horizontal="left" vertical="top" wrapText="1"/>
    </xf>
    <xf numFmtId="0" fontId="5" fillId="4" borderId="30" xfId="0" applyFont="1" applyFill="1" applyBorder="1" applyAlignment="1" applyProtection="1">
      <alignment horizontal="center" vertical="center" wrapText="1"/>
      <protection locked="0"/>
    </xf>
    <xf numFmtId="0" fontId="5" fillId="4" borderId="29" xfId="0" applyFont="1" applyFill="1" applyBorder="1" applyAlignment="1" applyProtection="1">
      <alignment horizontal="center" vertical="center" wrapText="1"/>
      <protection locked="0"/>
    </xf>
    <xf numFmtId="1" fontId="7" fillId="3" borderId="35" xfId="0" applyNumberFormat="1" applyFont="1" applyFill="1" applyBorder="1" applyAlignment="1" applyProtection="1">
      <alignment horizontal="center" vertical="center"/>
      <protection locked="0"/>
    </xf>
    <xf numFmtId="1" fontId="7" fillId="3" borderId="46" xfId="0" applyNumberFormat="1" applyFont="1" applyFill="1" applyBorder="1" applyAlignment="1" applyProtection="1">
      <alignment horizontal="center" vertical="center"/>
      <protection locked="0"/>
    </xf>
    <xf numFmtId="0" fontId="5" fillId="4" borderId="77" xfId="0" applyFont="1" applyFill="1" applyBorder="1" applyAlignment="1" applyProtection="1">
      <alignment horizontal="center" vertical="center" wrapText="1"/>
      <protection locked="0"/>
    </xf>
    <xf numFmtId="0" fontId="5" fillId="4" borderId="48" xfId="0" applyFont="1" applyFill="1" applyBorder="1" applyAlignment="1" applyProtection="1">
      <alignment horizontal="center" vertical="center" wrapText="1"/>
      <protection locked="0"/>
    </xf>
    <xf numFmtId="0" fontId="5" fillId="4" borderId="76" xfId="0" applyFont="1" applyFill="1" applyBorder="1" applyAlignment="1" applyProtection="1">
      <alignment horizontal="center" vertical="center" wrapText="1"/>
      <protection locked="0"/>
    </xf>
    <xf numFmtId="0" fontId="2" fillId="0" borderId="51" xfId="0" applyFont="1" applyBorder="1" applyAlignment="1">
      <alignment horizontal="left" vertical="center"/>
    </xf>
    <xf numFmtId="0" fontId="2" fillId="0" borderId="78" xfId="0" applyFont="1" applyBorder="1" applyAlignment="1">
      <alignment horizontal="left" vertical="center"/>
    </xf>
    <xf numFmtId="0" fontId="2" fillId="0" borderId="79" xfId="0" applyFont="1" applyBorder="1" applyAlignment="1">
      <alignment horizontal="left" vertical="center"/>
    </xf>
    <xf numFmtId="0" fontId="2" fillId="0" borderId="51" xfId="0" applyFont="1" applyBorder="1" applyAlignment="1">
      <alignment horizontal="left" vertical="center" wrapText="1"/>
    </xf>
    <xf numFmtId="0" fontId="2" fillId="0" borderId="78" xfId="0" applyFont="1" applyBorder="1" applyAlignment="1">
      <alignment horizontal="left" vertical="center" wrapText="1"/>
    </xf>
    <xf numFmtId="0" fontId="2" fillId="0" borderId="79" xfId="0" applyFont="1" applyBorder="1" applyAlignment="1">
      <alignment horizontal="left" vertical="center" wrapText="1"/>
    </xf>
    <xf numFmtId="164" fontId="2" fillId="0" borderId="51" xfId="0" applyNumberFormat="1" applyFont="1" applyBorder="1" applyAlignment="1">
      <alignment horizontal="left" vertical="center" wrapText="1"/>
    </xf>
    <xf numFmtId="164" fontId="2" fillId="0" borderId="78" xfId="0" applyNumberFormat="1" applyFont="1" applyBorder="1" applyAlignment="1">
      <alignment horizontal="left" vertical="center" wrapText="1"/>
    </xf>
    <xf numFmtId="164" fontId="2" fillId="0" borderId="79" xfId="0" applyNumberFormat="1" applyFont="1" applyBorder="1" applyAlignment="1">
      <alignment horizontal="left" vertical="center" wrapText="1"/>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3" fillId="0" borderId="0" xfId="0" applyFont="1" applyAlignment="1">
      <alignment horizontal="left"/>
    </xf>
    <xf numFmtId="164" fontId="2" fillId="0" borderId="44" xfId="0" applyNumberFormat="1" applyFont="1" applyBorder="1" applyAlignment="1">
      <alignment horizontal="left" vertical="center" wrapText="1"/>
    </xf>
    <xf numFmtId="164" fontId="2" fillId="0" borderId="45" xfId="0" applyNumberFormat="1" applyFont="1" applyBorder="1" applyAlignment="1">
      <alignment horizontal="left" vertical="center" wrapText="1"/>
    </xf>
    <xf numFmtId="164" fontId="2" fillId="0" borderId="46" xfId="0" applyNumberFormat="1" applyFont="1" applyBorder="1" applyAlignment="1">
      <alignment horizontal="left" vertical="center" wrapText="1"/>
    </xf>
    <xf numFmtId="164" fontId="2" fillId="0" borderId="28" xfId="0" applyNumberFormat="1" applyFont="1" applyBorder="1" applyAlignment="1">
      <alignment horizontal="left" vertical="center" wrapText="1"/>
    </xf>
    <xf numFmtId="164" fontId="2" fillId="0" borderId="19" xfId="0" applyNumberFormat="1" applyFont="1" applyBorder="1" applyAlignment="1">
      <alignment horizontal="left" vertical="center" wrapText="1"/>
    </xf>
    <xf numFmtId="164" fontId="2" fillId="0" borderId="97" xfId="0" applyNumberFormat="1" applyFont="1" applyBorder="1" applyAlignment="1">
      <alignment horizontal="left" vertical="center" wrapText="1"/>
    </xf>
    <xf numFmtId="164" fontId="2" fillId="0" borderId="100" xfId="0" applyNumberFormat="1" applyFont="1" applyBorder="1" applyAlignment="1">
      <alignment horizontal="left" vertical="center" wrapText="1"/>
    </xf>
    <xf numFmtId="164" fontId="2" fillId="0" borderId="101" xfId="0" applyNumberFormat="1" applyFont="1" applyBorder="1" applyAlignment="1">
      <alignment horizontal="left" vertical="center" wrapText="1"/>
    </xf>
    <xf numFmtId="0" fontId="7" fillId="0" borderId="0" xfId="0" applyFont="1" applyAlignment="1">
      <alignment horizontal="left"/>
    </xf>
    <xf numFmtId="0" fontId="6" fillId="0" borderId="30" xfId="0" applyFont="1" applyFill="1" applyBorder="1" applyAlignment="1">
      <alignment horizontal="left" vertical="center"/>
    </xf>
    <xf numFmtId="0" fontId="6" fillId="0" borderId="31" xfId="0" applyFont="1" applyFill="1" applyBorder="1" applyAlignment="1">
      <alignment horizontal="left" vertical="center"/>
    </xf>
    <xf numFmtId="0" fontId="6" fillId="0" borderId="32" xfId="0" applyFont="1" applyFill="1" applyBorder="1" applyAlignment="1">
      <alignment horizontal="left" vertical="center"/>
    </xf>
    <xf numFmtId="0" fontId="6" fillId="0" borderId="3" xfId="0" applyFont="1" applyFill="1" applyBorder="1" applyAlignment="1">
      <alignment horizontal="left" vertical="center" wrapText="1"/>
    </xf>
    <xf numFmtId="0" fontId="2" fillId="0" borderId="33" xfId="0" applyFont="1" applyBorder="1" applyAlignment="1">
      <alignment horizontal="left" vertical="top" wrapText="1"/>
    </xf>
    <xf numFmtId="0" fontId="2" fillId="0" borderId="34" xfId="0" applyFont="1" applyBorder="1" applyAlignment="1">
      <alignment horizontal="left" vertical="top" wrapText="1"/>
    </xf>
    <xf numFmtId="0" fontId="2" fillId="0" borderId="35" xfId="0" applyFont="1" applyBorder="1" applyAlignment="1">
      <alignment horizontal="left" vertical="top" wrapText="1"/>
    </xf>
    <xf numFmtId="0" fontId="2" fillId="0" borderId="49" xfId="0" applyFont="1" applyFill="1" applyBorder="1" applyAlignment="1">
      <alignment horizontal="left" vertical="center" wrapText="1"/>
    </xf>
    <xf numFmtId="0" fontId="2" fillId="0" borderId="59"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4" fillId="0" borderId="5" xfId="0" applyFont="1" applyFill="1" applyBorder="1" applyAlignment="1">
      <alignment vertical="center" wrapText="1"/>
    </xf>
    <xf numFmtId="0" fontId="4" fillId="0" borderId="0" xfId="0" applyFont="1" applyFill="1" applyBorder="1" applyAlignment="1">
      <alignment vertical="center" wrapText="1"/>
    </xf>
    <xf numFmtId="0" fontId="4" fillId="0" borderId="6" xfId="0" applyFont="1" applyFill="1" applyBorder="1" applyAlignment="1">
      <alignment vertical="center" wrapText="1"/>
    </xf>
    <xf numFmtId="0" fontId="2" fillId="0" borderId="51" xfId="0" applyFont="1" applyBorder="1" applyAlignment="1">
      <alignment vertical="top" wrapText="1"/>
    </xf>
    <xf numFmtId="0" fontId="2" fillId="0" borderId="78" xfId="0" applyFont="1" applyBorder="1" applyAlignment="1">
      <alignment vertical="top" wrapText="1"/>
    </xf>
    <xf numFmtId="0" fontId="2" fillId="0" borderId="79" xfId="0" applyFont="1" applyBorder="1" applyAlignment="1">
      <alignment vertical="top" wrapText="1"/>
    </xf>
    <xf numFmtId="0" fontId="6"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7" fillId="0" borderId="21" xfId="0" applyFont="1" applyBorder="1" applyAlignment="1" applyProtection="1">
      <alignment horizontal="center" vertical="top" wrapText="1"/>
    </xf>
    <xf numFmtId="0" fontId="0" fillId="0" borderId="18" xfId="0" applyBorder="1" applyAlignment="1" applyProtection="1">
      <alignment horizontal="center" vertical="top" wrapText="1"/>
    </xf>
    <xf numFmtId="0" fontId="0" fillId="0" borderId="18" xfId="0" applyBorder="1" applyAlignment="1" applyProtection="1">
      <alignment horizontal="center" vertical="top"/>
    </xf>
    <xf numFmtId="0" fontId="0" fillId="0" borderId="18" xfId="0" applyBorder="1" applyAlignment="1" applyProtection="1"/>
    <xf numFmtId="0" fontId="6" fillId="0" borderId="1" xfId="0" applyNumberFormat="1" applyFont="1" applyFill="1" applyBorder="1" applyAlignment="1" applyProtection="1">
      <alignment horizontal="center" vertical="center"/>
    </xf>
    <xf numFmtId="0" fontId="6" fillId="0" borderId="2" xfId="0" applyNumberFormat="1"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7" fillId="0" borderId="18" xfId="0" applyFont="1" applyBorder="1" applyAlignment="1" applyProtection="1">
      <alignment horizontal="center" vertical="top" wrapText="1"/>
    </xf>
    <xf numFmtId="0" fontId="0" fillId="0" borderId="25" xfId="0" applyBorder="1" applyAlignment="1" applyProtection="1">
      <alignment horizontal="center" vertical="top" wrapText="1"/>
    </xf>
    <xf numFmtId="1" fontId="4" fillId="0" borderId="1" xfId="0" applyNumberFormat="1" applyFont="1" applyBorder="1" applyAlignment="1" applyProtection="1">
      <alignment horizontal="center" vertical="center"/>
    </xf>
    <xf numFmtId="1" fontId="0" fillId="0" borderId="0" xfId="0" applyNumberFormat="1" applyBorder="1" applyAlignment="1" applyProtection="1">
      <alignment vertical="center"/>
    </xf>
    <xf numFmtId="0" fontId="4" fillId="0" borderId="4" xfId="0" applyNumberFormat="1" applyFont="1" applyBorder="1" applyAlignment="1" applyProtection="1">
      <alignment horizontal="center" vertical="center"/>
    </xf>
    <xf numFmtId="0" fontId="0" fillId="0" borderId="3" xfId="0" applyNumberFormat="1" applyBorder="1" applyAlignment="1" applyProtection="1">
      <alignment vertical="center"/>
    </xf>
    <xf numFmtId="0" fontId="4" fillId="0" borderId="9" xfId="0" applyNumberFormat="1" applyFont="1" applyBorder="1" applyAlignment="1" applyProtection="1">
      <alignment horizontal="center" vertical="center"/>
    </xf>
    <xf numFmtId="0" fontId="4" fillId="0" borderId="3" xfId="0" applyNumberFormat="1" applyFont="1" applyBorder="1" applyAlignment="1" applyProtection="1">
      <alignment horizontal="center" vertical="center"/>
    </xf>
    <xf numFmtId="1" fontId="4" fillId="0" borderId="26" xfId="0" applyNumberFormat="1" applyFont="1" applyBorder="1" applyAlignment="1" applyProtection="1">
      <alignment horizontal="center" vertical="center"/>
    </xf>
    <xf numFmtId="1" fontId="4" fillId="0" borderId="15" xfId="0" applyNumberFormat="1" applyFont="1" applyBorder="1" applyAlignment="1" applyProtection="1">
      <alignment horizontal="center" vertical="center"/>
    </xf>
    <xf numFmtId="1" fontId="4" fillId="0" borderId="6" xfId="0" applyNumberFormat="1" applyFont="1" applyBorder="1" applyAlignment="1" applyProtection="1">
      <alignment horizontal="center" vertical="center"/>
    </xf>
    <xf numFmtId="0" fontId="7" fillId="0" borderId="25" xfId="0" applyFont="1" applyBorder="1" applyAlignment="1" applyProtection="1">
      <alignment horizontal="center" vertical="top" wrapText="1"/>
    </xf>
    <xf numFmtId="165" fontId="2" fillId="0" borderId="17" xfId="0" applyNumberFormat="1" applyFont="1" applyFill="1" applyBorder="1" applyAlignment="1" applyProtection="1">
      <alignment horizontal="center" vertical="center"/>
    </xf>
    <xf numFmtId="0" fontId="2" fillId="0" borderId="11" xfId="0" applyNumberFormat="1" applyFont="1" applyFill="1" applyBorder="1" applyAlignment="1" applyProtection="1">
      <alignment horizontal="center" vertical="center"/>
    </xf>
    <xf numFmtId="165" fontId="2" fillId="0" borderId="4"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2" fillId="0" borderId="13" xfId="0" applyNumberFormat="1" applyFont="1" applyFill="1" applyBorder="1" applyAlignment="1" applyProtection="1">
      <alignment horizontal="center" vertical="center"/>
    </xf>
    <xf numFmtId="0" fontId="2" fillId="0" borderId="8" xfId="0" applyNumberFormat="1" applyFont="1" applyFill="1" applyBorder="1" applyAlignment="1" applyProtection="1">
      <alignment horizontal="center" vertical="center"/>
    </xf>
    <xf numFmtId="0" fontId="2" fillId="0" borderId="12" xfId="0" applyNumberFormat="1" applyFont="1" applyFill="1" applyBorder="1" applyAlignment="1" applyProtection="1">
      <alignment horizontal="center" vertical="center"/>
    </xf>
    <xf numFmtId="0" fontId="2" fillId="0" borderId="9" xfId="0"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0" fillId="0" borderId="0" xfId="0" applyFill="1" applyBorder="1" applyAlignment="1" applyProtection="1">
      <alignment vertical="center"/>
    </xf>
    <xf numFmtId="0" fontId="6" fillId="0" borderId="17"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0" fillId="0" borderId="2" xfId="0" applyFill="1" applyBorder="1" applyAlignment="1" applyProtection="1">
      <alignment vertical="center"/>
    </xf>
    <xf numFmtId="0" fontId="4" fillId="0" borderId="26"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0" fillId="0" borderId="3" xfId="0" applyFill="1" applyBorder="1" applyAlignment="1" applyProtection="1">
      <alignment vertical="center"/>
    </xf>
    <xf numFmtId="0" fontId="0" fillId="0" borderId="8" xfId="0" applyFill="1" applyBorder="1" applyAlignment="1" applyProtection="1">
      <alignment vertical="center"/>
    </xf>
    <xf numFmtId="0" fontId="4" fillId="0" borderId="3"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24" fillId="0" borderId="0" xfId="2" applyFont="1" applyAlignment="1">
      <alignment horizontal="left" vertical="top" wrapText="1"/>
    </xf>
    <xf numFmtId="0" fontId="6" fillId="0" borderId="3" xfId="2" applyFont="1" applyFill="1" applyBorder="1" applyAlignment="1">
      <alignment horizontal="left" vertical="center" wrapText="1"/>
    </xf>
    <xf numFmtId="0" fontId="6" fillId="0" borderId="10" xfId="2" applyFont="1" applyFill="1" applyBorder="1" applyAlignment="1">
      <alignment horizontal="center" vertical="center"/>
    </xf>
    <xf numFmtId="0" fontId="6" fillId="0" borderId="12" xfId="2" applyFont="1" applyFill="1" applyBorder="1" applyAlignment="1">
      <alignment horizontal="center" vertical="center"/>
    </xf>
    <xf numFmtId="0" fontId="6" fillId="0" borderId="10" xfId="2" applyFont="1" applyFill="1" applyBorder="1" applyAlignment="1">
      <alignment horizontal="center" vertical="center" wrapText="1"/>
    </xf>
    <xf numFmtId="0" fontId="6" fillId="0" borderId="12" xfId="2" applyFont="1" applyFill="1" applyBorder="1" applyAlignment="1">
      <alignment horizontal="center" vertical="center" wrapText="1"/>
    </xf>
    <xf numFmtId="0" fontId="2" fillId="0" borderId="0" xfId="2" applyFont="1" applyFill="1" applyBorder="1" applyAlignment="1">
      <alignment horizontal="left" vertical="center" wrapText="1"/>
    </xf>
    <xf numFmtId="0" fontId="2" fillId="0" borderId="30" xfId="2" applyFont="1" applyFill="1" applyBorder="1" applyAlignment="1">
      <alignment horizontal="left" vertical="center"/>
    </xf>
    <xf numFmtId="0" fontId="2" fillId="0" borderId="32" xfId="2" applyFont="1" applyFill="1" applyBorder="1" applyAlignment="1">
      <alignment horizontal="left" vertical="center"/>
    </xf>
    <xf numFmtId="0" fontId="6" fillId="0" borderId="30" xfId="2" applyFont="1" applyFill="1" applyBorder="1" applyAlignment="1">
      <alignment horizontal="left" wrapText="1"/>
    </xf>
    <xf numFmtId="0" fontId="6" fillId="0" borderId="32" xfId="2" applyFont="1" applyFill="1" applyBorder="1" applyAlignment="1">
      <alignment horizontal="left" wrapText="1"/>
    </xf>
    <xf numFmtId="0" fontId="3" fillId="0" borderId="0" xfId="0" applyFont="1" applyAlignment="1">
      <alignment horizontal="left" wrapText="1"/>
    </xf>
    <xf numFmtId="0" fontId="13" fillId="0" borderId="0" xfId="1" applyFont="1" applyFill="1" applyBorder="1" applyAlignment="1">
      <alignment horizontal="center" vertical="center"/>
    </xf>
    <xf numFmtId="0" fontId="29" fillId="0" borderId="0" xfId="1" applyFont="1" applyFill="1" applyBorder="1" applyAlignment="1">
      <alignment horizontal="center" vertical="center" wrapText="1"/>
    </xf>
    <xf numFmtId="0" fontId="5" fillId="0" borderId="3" xfId="1" applyFont="1" applyFill="1" applyBorder="1" applyAlignment="1">
      <alignment horizontal="center" vertical="center"/>
    </xf>
    <xf numFmtId="0" fontId="2" fillId="0" borderId="30" xfId="1" applyFont="1" applyFill="1" applyBorder="1" applyAlignment="1">
      <alignment horizontal="center" vertical="center"/>
    </xf>
    <xf numFmtId="0" fontId="2" fillId="0" borderId="31" xfId="1" applyFont="1" applyFill="1" applyBorder="1" applyAlignment="1">
      <alignment horizontal="center" vertical="center"/>
    </xf>
    <xf numFmtId="0" fontId="2" fillId="0" borderId="32" xfId="1" applyFont="1" applyFill="1" applyBorder="1" applyAlignment="1">
      <alignment horizontal="center" vertical="center"/>
    </xf>
    <xf numFmtId="0" fontId="2" fillId="0" borderId="1" xfId="1" applyFont="1" applyFill="1" applyBorder="1" applyAlignment="1">
      <alignment horizontal="left" vertical="top" wrapText="1"/>
    </xf>
    <xf numFmtId="0" fontId="2" fillId="0" borderId="6" xfId="1" applyFont="1" applyFill="1" applyBorder="1" applyAlignment="1">
      <alignment horizontal="left" vertical="top" wrapText="1"/>
    </xf>
    <xf numFmtId="0" fontId="3" fillId="0" borderId="0" xfId="1" applyFont="1" applyAlignment="1">
      <alignment horizontal="left" wrapText="1"/>
    </xf>
    <xf numFmtId="0" fontId="7" fillId="0" borderId="5" xfId="1" applyFont="1" applyFill="1" applyBorder="1" applyAlignment="1">
      <alignment horizontal="center" vertical="center" textRotation="90" wrapText="1"/>
    </xf>
    <xf numFmtId="0" fontId="7" fillId="0" borderId="7" xfId="1" applyFont="1" applyFill="1" applyBorder="1" applyAlignment="1">
      <alignment horizontal="center" vertical="center" textRotation="90" wrapText="1"/>
    </xf>
    <xf numFmtId="0" fontId="7" fillId="0" borderId="53" xfId="1" applyFont="1" applyFill="1" applyBorder="1" applyAlignment="1">
      <alignment horizontal="center" vertical="center" textRotation="90" wrapText="1"/>
    </xf>
    <xf numFmtId="0" fontId="7" fillId="0" borderId="75" xfId="1" applyFont="1" applyFill="1" applyBorder="1" applyAlignment="1">
      <alignment horizontal="center" vertical="center" textRotation="90" wrapText="1"/>
    </xf>
    <xf numFmtId="0" fontId="2" fillId="0" borderId="30" xfId="1" applyFont="1" applyFill="1" applyBorder="1" applyAlignment="1">
      <alignment horizontal="left" vertical="center" wrapText="1"/>
    </xf>
    <xf numFmtId="0" fontId="2" fillId="0" borderId="31" xfId="1" applyFont="1" applyFill="1" applyBorder="1" applyAlignment="1">
      <alignment horizontal="left" vertical="center" wrapText="1"/>
    </xf>
    <xf numFmtId="0" fontId="7" fillId="0" borderId="40" xfId="1" applyFont="1" applyFill="1" applyBorder="1" applyAlignment="1">
      <alignment horizontal="center" vertical="center" textRotation="90" wrapText="1"/>
    </xf>
    <xf numFmtId="0" fontId="23" fillId="0" borderId="0" xfId="0" applyFont="1" applyAlignment="1">
      <alignment horizontal="center"/>
    </xf>
  </cellXfs>
  <cellStyles count="5">
    <cellStyle name="Prozent" xfId="4" builtinId="5"/>
    <cellStyle name="Standard" xfId="0" builtinId="0"/>
    <cellStyle name="Standard 2" xfId="1"/>
    <cellStyle name="Standard 3" xfId="2"/>
    <cellStyle name="Währung" xfId="3" builtinId="4"/>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3" dropStyle="combo" dx="24" fmlaLink="$E$5" fmlaRange="$M$5:$M$10" noThreeD="1" sel="1" val="0"/>
</file>

<file path=xl/ctrlProps/ctrlProp10.xml><?xml version="1.0" encoding="utf-8"?>
<formControlPr xmlns="http://schemas.microsoft.com/office/spreadsheetml/2009/9/main" objectType="Drop" dropLines="3" dropStyle="combo" dx="24" fmlaLink="$E$20" fmlaRange="$M$5:$M$10" noThreeD="1" sel="3" val="0"/>
</file>

<file path=xl/ctrlProps/ctrlProp11.xml><?xml version="1.0" encoding="utf-8"?>
<formControlPr xmlns="http://schemas.microsoft.com/office/spreadsheetml/2009/9/main" objectType="Drop" dropLines="3" dropStyle="combo" dx="24" fmlaLink="$E$12" fmlaRange="$M$5:$M$10" noThreeD="1" sel="4" val="0"/>
</file>

<file path=xl/ctrlProps/ctrlProp12.xml><?xml version="1.0" encoding="utf-8"?>
<formControlPr xmlns="http://schemas.microsoft.com/office/spreadsheetml/2009/9/main" objectType="Drop" dropLines="3" dropStyle="combo" dx="24" fmlaLink="$E$13" fmlaRange="$M$5:$M$10" noThreeD="1" sel="4" val="2"/>
</file>

<file path=xl/ctrlProps/ctrlProp13.xml><?xml version="1.0" encoding="utf-8"?>
<formControlPr xmlns="http://schemas.microsoft.com/office/spreadsheetml/2009/9/main" objectType="Drop" dropLines="3" dropStyle="combo" dx="24" fmlaLink="$E$14" fmlaRange="$M$5:$M$10" noThreeD="1" sel="4" val="2"/>
</file>

<file path=xl/ctrlProps/ctrlProp14.xml><?xml version="1.0" encoding="utf-8"?>
<formControlPr xmlns="http://schemas.microsoft.com/office/spreadsheetml/2009/9/main" objectType="Drop" dropLines="3" dropStyle="combo" dx="24" fmlaLink="$E$15" fmlaRange="$M$5:$M$10" noThreeD="1" sel="4" val="0"/>
</file>

<file path=xl/ctrlProps/ctrlProp15.xml><?xml version="1.0" encoding="utf-8"?>
<formControlPr xmlns="http://schemas.microsoft.com/office/spreadsheetml/2009/9/main" objectType="Drop" dropLines="3" dropStyle="combo" dx="24" fmlaLink="$E$16" fmlaRange="$M$5:$M$10" noThreeD="1" sel="4" val="0"/>
</file>

<file path=xl/ctrlProps/ctrlProp16.xml><?xml version="1.0" encoding="utf-8"?>
<formControlPr xmlns="http://schemas.microsoft.com/office/spreadsheetml/2009/9/main" objectType="Drop" dropLines="3" dropStyle="combo" dx="24" fmlaLink="$E$17" fmlaRange="$M$5:$M$10" noThreeD="1" sel="4" val="0"/>
</file>

<file path=xl/ctrlProps/ctrlProp17.xml><?xml version="1.0" encoding="utf-8"?>
<formControlPr xmlns="http://schemas.microsoft.com/office/spreadsheetml/2009/9/main" objectType="Drop" dropStyle="combo" dx="24" fmlaLink="$B$16" fmlaRange="Stammdaten!$B$5:$B$20" noThreeD="1" sel="2" val="0"/>
</file>

<file path=xl/ctrlProps/ctrlProp18.xml><?xml version="1.0" encoding="utf-8"?>
<formControlPr xmlns="http://schemas.microsoft.com/office/spreadsheetml/2009/9/main" objectType="Drop" dropStyle="combo" dx="24" fmlaLink="$B$11" fmlaRange="Stammdaten!$B$5:$B$20" noThreeD="1" sel="1" val="0"/>
</file>

<file path=xl/ctrlProps/ctrlProp19.xml><?xml version="1.0" encoding="utf-8"?>
<formControlPr xmlns="http://schemas.microsoft.com/office/spreadsheetml/2009/9/main" objectType="Drop" dropStyle="combo" dx="24" fmlaLink="$B$13" fmlaRange="Stammdaten!$B$5:$B$20" noThreeD="1" sel="1" val="0"/>
</file>

<file path=xl/ctrlProps/ctrlProp2.xml><?xml version="1.0" encoding="utf-8"?>
<formControlPr xmlns="http://schemas.microsoft.com/office/spreadsheetml/2009/9/main" objectType="Drop" dropLines="3" dropStyle="combo" dx="24" fmlaLink="$E$6" fmlaRange="$M$5:$M$10" noThreeD="1" sel="1" val="0"/>
</file>

<file path=xl/ctrlProps/ctrlProp20.xml><?xml version="1.0" encoding="utf-8"?>
<formControlPr xmlns="http://schemas.microsoft.com/office/spreadsheetml/2009/9/main" objectType="Drop" dropStyle="combo" dx="24" fmlaLink="$B$12" fmlaRange="Stammdaten!$B$5:$B$20" noThreeD="1" sel="3" val="2"/>
</file>

<file path=xl/ctrlProps/ctrlProp21.xml><?xml version="1.0" encoding="utf-8"?>
<formControlPr xmlns="http://schemas.microsoft.com/office/spreadsheetml/2009/9/main" objectType="Drop" dropStyle="combo" dx="24" fmlaLink="$B$14" fmlaRange="Stammdaten!$B$5:$B$20" noThreeD="1" sel="7" val="6"/>
</file>

<file path=xl/ctrlProps/ctrlProp22.xml><?xml version="1.0" encoding="utf-8"?>
<formControlPr xmlns="http://schemas.microsoft.com/office/spreadsheetml/2009/9/main" objectType="Drop" dropStyle="combo" dx="24" fmlaLink="$B$15" fmlaRange="Stammdaten!$B$5:$B$20" noThreeD="1" sel="6" val="5"/>
</file>

<file path=xl/ctrlProps/ctrlProp23.xml><?xml version="1.0" encoding="utf-8"?>
<formControlPr xmlns="http://schemas.microsoft.com/office/spreadsheetml/2009/9/main" objectType="Drop" dropStyle="combo" dx="24" fmlaLink="$B$17" fmlaRange="Stammdaten!$B$5:$B$20" noThreeD="1" sel="9" val="8"/>
</file>

<file path=xl/ctrlProps/ctrlProp24.xml><?xml version="1.0" encoding="utf-8"?>
<formControlPr xmlns="http://schemas.microsoft.com/office/spreadsheetml/2009/9/main" objectType="Drop" dropStyle="combo" dx="24" fmlaLink="$B$18" fmlaRange="Stammdaten!$B$5:$B$20" noThreeD="1" sel="10" val="8"/>
</file>

<file path=xl/ctrlProps/ctrlProp25.xml><?xml version="1.0" encoding="utf-8"?>
<formControlPr xmlns="http://schemas.microsoft.com/office/spreadsheetml/2009/9/main" objectType="Drop" dropStyle="combo" dx="24" fmlaLink="$B$19" fmlaRange="Stammdaten!$B$5:$B$20" noThreeD="1" sel="9" val="8"/>
</file>

<file path=xl/ctrlProps/ctrlProp26.xml><?xml version="1.0" encoding="utf-8"?>
<formControlPr xmlns="http://schemas.microsoft.com/office/spreadsheetml/2009/9/main" objectType="Drop" dropStyle="combo" dx="24" fmlaLink="$B$20" fmlaRange="Stammdaten!$B$5:$B$20" noThreeD="1" sel="9" val="8"/>
</file>

<file path=xl/ctrlProps/ctrlProp3.xml><?xml version="1.0" encoding="utf-8"?>
<formControlPr xmlns="http://schemas.microsoft.com/office/spreadsheetml/2009/9/main" objectType="Drop" dropLines="3" dropStyle="combo" dx="24" fmlaLink="$E$7" fmlaRange="$M$5:$M$10" noThreeD="1" sel="2" val="0"/>
</file>

<file path=xl/ctrlProps/ctrlProp4.xml><?xml version="1.0" encoding="utf-8"?>
<formControlPr xmlns="http://schemas.microsoft.com/office/spreadsheetml/2009/9/main" objectType="Drop" dropLines="3" dropStyle="combo" dx="24" fmlaLink="$E$8" fmlaRange="$M$5:$M$10" noThreeD="1" sel="2" val="0"/>
</file>

<file path=xl/ctrlProps/ctrlProp5.xml><?xml version="1.0" encoding="utf-8"?>
<formControlPr xmlns="http://schemas.microsoft.com/office/spreadsheetml/2009/9/main" objectType="Drop" dropLines="3" dropStyle="combo" dx="24" fmlaLink="$E$9" fmlaRange="$M$5:$M$10" noThreeD="1" sel="1" val="0"/>
</file>

<file path=xl/ctrlProps/ctrlProp6.xml><?xml version="1.0" encoding="utf-8"?>
<formControlPr xmlns="http://schemas.microsoft.com/office/spreadsheetml/2009/9/main" objectType="Drop" dropLines="3" dropStyle="combo" dx="24" fmlaLink="$E$10" fmlaRange="$M$5:$M$10" noThreeD="1" sel="1" val="0"/>
</file>

<file path=xl/ctrlProps/ctrlProp7.xml><?xml version="1.0" encoding="utf-8"?>
<formControlPr xmlns="http://schemas.microsoft.com/office/spreadsheetml/2009/9/main" objectType="Drop" dropLines="3" dropStyle="combo" dx="24" fmlaLink="$E$11" fmlaRange="$M$5:$M$10" noThreeD="1" sel="1" val="0"/>
</file>

<file path=xl/ctrlProps/ctrlProp8.xml><?xml version="1.0" encoding="utf-8"?>
<formControlPr xmlns="http://schemas.microsoft.com/office/spreadsheetml/2009/9/main" objectType="Drop" dropLines="3" dropStyle="combo" dx="24" fmlaLink="$E18" fmlaRange="$M$5:$M$10" noThreeD="1" sel="4" val="2"/>
</file>

<file path=xl/ctrlProps/ctrlProp9.xml><?xml version="1.0" encoding="utf-8"?>
<formControlPr xmlns="http://schemas.microsoft.com/office/spreadsheetml/2009/9/main" objectType="Drop" dropLines="3" dropStyle="combo" dx="24" fmlaLink="$E$19" fmlaRange="$M$5:$M$10" noThreeD="1" sel="4" val="0"/>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28572</xdr:rowOff>
    </xdr:from>
    <xdr:to>
      <xdr:col>7</xdr:col>
      <xdr:colOff>723900</xdr:colOff>
      <xdr:row>226</xdr:row>
      <xdr:rowOff>152399</xdr:rowOff>
    </xdr:to>
    <xdr:sp macro="" textlink="">
      <xdr:nvSpPr>
        <xdr:cNvPr id="3" name="Textfeld 2"/>
        <xdr:cNvSpPr txBox="1"/>
      </xdr:nvSpPr>
      <xdr:spPr>
        <a:xfrm>
          <a:off x="0" y="28572"/>
          <a:ext cx="6057900" cy="3675697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r>
            <a:rPr lang="de-DE" sz="1400" b="1">
              <a:effectLst/>
              <a:latin typeface="Arial" panose="020B0604020202020204" pitchFamily="34" charset="0"/>
              <a:ea typeface="Calibri" panose="020F0502020204030204" pitchFamily="34" charset="0"/>
              <a:cs typeface="Times New Roman" panose="02020603050405020304" pitchFamily="18" charset="0"/>
            </a:rPr>
            <a:t>Preiskalkulation Events</a:t>
          </a:r>
        </a:p>
        <a:p>
          <a:pPr>
            <a:lnSpc>
              <a:spcPct val="107000"/>
            </a:lnSpc>
            <a:spcAft>
              <a:spcPts val="800"/>
            </a:spcAft>
          </a:pPr>
          <a:r>
            <a:rPr lang="de-DE" sz="1100" b="1">
              <a:effectLst/>
              <a:latin typeface="Arial" panose="020B0604020202020204" pitchFamily="34" charset="0"/>
              <a:ea typeface="Calibri" panose="020F0502020204030204" pitchFamily="34" charset="0"/>
              <a:cs typeface="Times New Roman" panose="02020603050405020304" pitchFamily="18" charset="0"/>
            </a:rPr>
            <a:t>Kalkulation der Wirtschaftlichkeit bei Vermietung von Räumen auf Bauern- und Winzerhöfen</a:t>
          </a:r>
          <a:endParaRPr lang="de-DE" sz="1100" b="1">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de-DE" sz="1100">
              <a:effectLst/>
              <a:latin typeface="Arial" panose="020B0604020202020204" pitchFamily="34" charset="0"/>
              <a:ea typeface="Calibri" panose="020F0502020204030204" pitchFamily="34" charset="0"/>
              <a:cs typeface="Times New Roman" panose="02020603050405020304" pitchFamily="18" charset="0"/>
            </a:rPr>
            <a:t>Erläuterungen zur Excel-Anwendung</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de-DE" sz="1100">
              <a:effectLst/>
              <a:latin typeface="Arial" panose="020B0604020202020204" pitchFamily="34" charset="0"/>
              <a:ea typeface="Calibri" panose="020F0502020204030204" pitchFamily="34" charset="0"/>
              <a:cs typeface="Times New Roman" panose="02020603050405020304" pitchFamily="18" charset="0"/>
            </a:rPr>
            <a:t>Stand: 03/2021</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a:effectLst/>
              <a:latin typeface="Arial" panose="020B060402020202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de-DE" sz="1100" b="1">
              <a:effectLst/>
              <a:latin typeface="Arial" panose="020B0604020202020204" pitchFamily="34" charset="0"/>
              <a:ea typeface="Calibri" panose="020F0502020204030204" pitchFamily="34" charset="0"/>
              <a:cs typeface="Times New Roman" panose="02020603050405020304" pitchFamily="18" charset="0"/>
            </a:rPr>
            <a:t>Ziel der Anwendung</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de-DE" sz="1100">
              <a:effectLst/>
              <a:latin typeface="Arial" panose="020B0604020202020204" pitchFamily="34" charset="0"/>
              <a:ea typeface="Calibri" panose="020F0502020204030204" pitchFamily="34" charset="0"/>
              <a:cs typeface="Times New Roman" panose="02020603050405020304" pitchFamily="18" charset="0"/>
            </a:rPr>
            <a:t>Mit Hilfe der Datei „Preiskalkulation Events.xlsx“ als Planungsinstrument kann berechnet werden, welcher Angebotspreis für die Vermietung von Räumen auf Bauern- und Winzerhöfen im Rahmen von Events erforderlich ist.</a:t>
          </a:r>
        </a:p>
        <a:p>
          <a:pPr>
            <a:lnSpc>
              <a:spcPct val="107000"/>
            </a:lnSpc>
            <a:spcAft>
              <a:spcPts val="0"/>
            </a:spcAft>
          </a:pPr>
          <a:endParaRPr lang="de-DE" sz="1100">
            <a:effectLst/>
            <a:latin typeface="Arial" panose="020B0604020202020204" pitchFamily="34" charset="0"/>
            <a:ea typeface="Calibri" panose="020F0502020204030204" pitchFamily="34" charset="0"/>
            <a:cs typeface="Times New Roman" panose="02020603050405020304" pitchFamily="18" charset="0"/>
          </a:endParaRPr>
        </a:p>
        <a:p>
          <a:pPr>
            <a:lnSpc>
              <a:spcPct val="107000"/>
            </a:lnSpc>
            <a:spcAft>
              <a:spcPts val="0"/>
            </a:spcAft>
          </a:pPr>
          <a:r>
            <a:rPr lang="de-DE" sz="1100">
              <a:effectLst/>
              <a:latin typeface="Arial" panose="020B0604020202020204" pitchFamily="34" charset="0"/>
              <a:ea typeface="Calibri" panose="020F0502020204030204" pitchFamily="34" charset="0"/>
              <a:cs typeface="Times New Roman" panose="02020603050405020304" pitchFamily="18" charset="0"/>
            </a:rPr>
            <a:t>Die Kalkulation bezieht sich ausschließlich auf die Raumvermietung, ohne Speisen. Warenkosten für Getränke können im letzten Arbeitsblatt „Verkaufspreis“ eingepflegt werden.</a:t>
          </a:r>
        </a:p>
        <a:p>
          <a:pPr>
            <a:lnSpc>
              <a:spcPct val="107000"/>
            </a:lnSpc>
            <a:spcAft>
              <a:spcPts val="0"/>
            </a:spcAft>
          </a:pPr>
          <a:r>
            <a:rPr lang="de-DE" sz="1100">
              <a:effectLst/>
              <a:latin typeface="Arial" panose="020B0604020202020204" pitchFamily="34" charset="0"/>
              <a:ea typeface="Calibri" panose="020F0502020204030204" pitchFamily="34" charset="0"/>
              <a:cs typeface="Times New Roman" panose="02020603050405020304" pitchFamily="18" charset="0"/>
            </a:rPr>
            <a:t>Es werden alle Leistungen, die über die Vermietung von Räumen auf Bauern- und Winzerhöfen im Rahmen von Events erzielt werden, erfasst und dem Arbeitszeitaufwand sowie den variablen bzw. festen Kosten gegenübergestellt.</a:t>
          </a:r>
          <a:r>
            <a:rPr lang="de-DE" sz="1100" baseline="0">
              <a:effectLst/>
              <a:latin typeface="Arial" panose="020B0604020202020204" pitchFamily="34" charset="0"/>
              <a:ea typeface="Calibri" panose="020F0502020204030204" pitchFamily="34" charset="0"/>
              <a:cs typeface="Times New Roman" panose="02020603050405020304" pitchFamily="18" charset="0"/>
            </a:rPr>
            <a:t> </a:t>
          </a:r>
          <a:r>
            <a:rPr lang="de-DE" sz="1100">
              <a:effectLst/>
              <a:latin typeface="Arial" panose="020B0604020202020204" pitchFamily="34" charset="0"/>
              <a:ea typeface="Calibri" panose="020F0502020204030204" pitchFamily="34" charset="0"/>
              <a:cs typeface="Times New Roman" panose="02020603050405020304" pitchFamily="18" charset="0"/>
            </a:rPr>
            <a:t>In der Ergebnisübersicht ist dargestellt, welcher Angebotspreis durch Raumvermietung in der aktuellen Situation erforderlich ist.</a:t>
          </a:r>
        </a:p>
        <a:p>
          <a:pPr>
            <a:lnSpc>
              <a:spcPct val="107000"/>
            </a:lnSpc>
            <a:spcAft>
              <a:spcPts val="0"/>
            </a:spcAft>
          </a:pPr>
          <a:endParaRPr lang="de-DE" sz="1100">
            <a:effectLst/>
            <a:latin typeface="Arial" panose="020B0604020202020204" pitchFamily="34" charset="0"/>
            <a:ea typeface="Calibri" panose="020F0502020204030204" pitchFamily="34" charset="0"/>
            <a:cs typeface="Times New Roman" panose="02020603050405020304" pitchFamily="18" charset="0"/>
          </a:endParaRPr>
        </a:p>
        <a:p>
          <a:pPr>
            <a:lnSpc>
              <a:spcPct val="107000"/>
            </a:lnSpc>
            <a:spcAft>
              <a:spcPts val="0"/>
            </a:spcAft>
          </a:pPr>
          <a:r>
            <a:rPr lang="de-DE" sz="1100">
              <a:effectLst/>
              <a:latin typeface="Arial" panose="020B0604020202020204" pitchFamily="34" charset="0"/>
              <a:ea typeface="Calibri" panose="020F0502020204030204" pitchFamily="34" charset="0"/>
              <a:cs typeface="Times New Roman" panose="02020603050405020304" pitchFamily="18" charset="0"/>
            </a:rPr>
            <a:t>Die Datei Preiskalkulation Events.xlsx berücksichtigt folgende Kostenkategorien und Rahmenvorgaben:</a:t>
          </a:r>
        </a:p>
        <a:p>
          <a:pPr>
            <a:lnSpc>
              <a:spcPct val="107000"/>
            </a:lnSpc>
            <a:spcAft>
              <a:spcPts val="800"/>
            </a:spcAft>
          </a:pPr>
          <a:endParaRPr lang="de-DE" sz="1100" b="1" baseline="0">
            <a:solidFill>
              <a:srgbClr val="FF0000"/>
            </a:solidFill>
            <a:effectLst/>
            <a:latin typeface="Arial" panose="020B060402020202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de-DE" sz="1100" b="1" baseline="0">
            <a:solidFill>
              <a:srgbClr val="FF0000"/>
            </a:solidFill>
            <a:effectLst/>
            <a:latin typeface="Arial" panose="020B060402020202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de-DE" sz="1100" b="1" baseline="0">
            <a:solidFill>
              <a:srgbClr val="FF0000"/>
            </a:solidFill>
            <a:effectLst/>
            <a:latin typeface="Arial" panose="020B060402020202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de-DE" sz="1100" b="1" baseline="0">
            <a:solidFill>
              <a:srgbClr val="FF0000"/>
            </a:solidFill>
            <a:effectLst/>
            <a:latin typeface="Arial" panose="020B060402020202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de-DE" sz="1100" b="1">
            <a:effectLst/>
            <a:latin typeface="Arial" panose="020B060402020202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de-DE" sz="1100" b="1">
            <a:effectLst/>
            <a:latin typeface="Arial" panose="020B060402020202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de-DE" sz="1100" b="1">
            <a:effectLst/>
            <a:latin typeface="Arial" panose="020B060402020202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de-DE" sz="1100" b="1">
            <a:effectLst/>
            <a:latin typeface="Arial" panose="020B060402020202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de-DE" sz="1100" b="1">
            <a:effectLst/>
            <a:latin typeface="Arial" panose="020B060402020202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de-DE" sz="1100" b="1">
            <a:effectLst/>
            <a:latin typeface="Arial" panose="020B060402020202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de-DE" sz="1100" b="1">
            <a:effectLst/>
            <a:latin typeface="Arial" panose="020B060402020202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de-DE" sz="1100" b="1">
            <a:effectLst/>
            <a:latin typeface="Arial" panose="020B060402020202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de-DE" sz="1100" b="1">
            <a:effectLst/>
            <a:latin typeface="Arial" panose="020B060402020202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de-DE" sz="1100" b="1">
            <a:effectLst/>
            <a:latin typeface="Arial" panose="020B060402020202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de-DE" sz="1100" b="1">
            <a:effectLst/>
            <a:latin typeface="Arial" panose="020B060402020202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de-DE" sz="1100" b="1">
            <a:effectLst/>
            <a:latin typeface="Arial" panose="020B060402020202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de-DE" sz="1100" b="1">
            <a:effectLst/>
            <a:latin typeface="Arial" panose="020B060402020202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de-DE" sz="1100" b="1">
            <a:effectLst/>
            <a:latin typeface="Arial" panose="020B060402020202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de-DE" sz="1100" b="1">
            <a:effectLst/>
            <a:latin typeface="Arial" panose="020B060402020202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de-DE" sz="1100" b="1">
            <a:effectLst/>
            <a:latin typeface="Arial" panose="020B060402020202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de-DE" sz="1100" b="1">
            <a:effectLst/>
            <a:latin typeface="Arial" panose="020B060402020202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b="1">
              <a:effectLst/>
              <a:latin typeface="Arial" panose="020B0604020202020204" pitchFamily="34" charset="0"/>
              <a:ea typeface="Calibri" panose="020F0502020204030204" pitchFamily="34" charset="0"/>
              <a:cs typeface="Times New Roman" panose="02020603050405020304" pitchFamily="18" charset="0"/>
            </a:rPr>
            <a:t>Vorgehen im Programm</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a:effectLst/>
              <a:latin typeface="Arial" panose="020B0604020202020204" pitchFamily="34" charset="0"/>
              <a:ea typeface="Calibri" panose="020F0502020204030204" pitchFamily="34" charset="0"/>
              <a:cs typeface="Times New Roman" panose="02020603050405020304" pitchFamily="18" charset="0"/>
            </a:rPr>
            <a:t>Die Bearbeitung der Tabellenblätter erfolgt am besten der Reihe nach. Weitere Hinweise zur Bearbeitung finden Sie direkt auf den Blättern.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u="sng">
              <a:effectLst/>
              <a:latin typeface="Arial" panose="020B0604020202020204" pitchFamily="34" charset="0"/>
              <a:ea typeface="Calibri" panose="020F0502020204030204" pitchFamily="34" charset="0"/>
              <a:cs typeface="Times New Roman" panose="02020603050405020304" pitchFamily="18" charset="0"/>
            </a:rPr>
            <a:t>Eingabefelder:</a:t>
          </a:r>
          <a:r>
            <a:rPr lang="de-DE" sz="1100">
              <a:effectLst/>
              <a:latin typeface="Arial" panose="020B0604020202020204" pitchFamily="34" charset="0"/>
              <a:ea typeface="Calibri" panose="020F0502020204030204" pitchFamily="34" charset="0"/>
              <a:cs typeface="Times New Roman" panose="02020603050405020304" pitchFamily="18" charset="0"/>
            </a:rPr>
            <a:t> Die Eingabe erfolgt ausschließlich in gelben Feldern. Weiße Felder enthalten Formeln und Bezüge und dürfen nicht überschrieben werden, um eine fehlerfreie Berechnung zu gewährleisten!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u="sng">
              <a:effectLst/>
              <a:latin typeface="Arial" panose="020B0604020202020204" pitchFamily="34" charset="0"/>
              <a:ea typeface="Calibri" panose="020F0502020204030204" pitchFamily="34" charset="0"/>
              <a:cs typeface="Times New Roman" panose="02020603050405020304" pitchFamily="18" charset="0"/>
            </a:rPr>
            <a:t>Blattschutz:</a:t>
          </a:r>
          <a:r>
            <a:rPr lang="de-DE" sz="1100">
              <a:effectLst/>
              <a:latin typeface="Arial" panose="020B0604020202020204" pitchFamily="34" charset="0"/>
              <a:ea typeface="Calibri" panose="020F0502020204030204" pitchFamily="34" charset="0"/>
              <a:cs typeface="Times New Roman" panose="02020603050405020304" pitchFamily="18" charset="0"/>
            </a:rPr>
            <a:t> Die Arbeitsblätter enthalten einen Blattschutz. So wird gewährleistet, dass Eingaben ausschließlich in Eingabefeldern stattfinden. Eingabefelder sind </a:t>
          </a:r>
          <a:r>
            <a:rPr lang="de-DE" sz="1100" b="1">
              <a:effectLst/>
              <a:latin typeface="Arial" panose="020B0604020202020204" pitchFamily="34" charset="0"/>
              <a:ea typeface="Calibri" panose="020F0502020204030204" pitchFamily="34" charset="0"/>
              <a:cs typeface="Times New Roman" panose="02020603050405020304" pitchFamily="18" charset="0"/>
            </a:rPr>
            <a:t>gelb</a:t>
          </a:r>
          <a:r>
            <a:rPr lang="de-DE" sz="1100">
              <a:effectLst/>
              <a:latin typeface="Arial" panose="020B0604020202020204" pitchFamily="34" charset="0"/>
              <a:ea typeface="Calibri" panose="020F0502020204030204" pitchFamily="34" charset="0"/>
              <a:cs typeface="Times New Roman" panose="02020603050405020304" pitchFamily="18" charset="0"/>
            </a:rPr>
            <a:t> gefärbt, in </a:t>
          </a:r>
          <a:r>
            <a:rPr lang="de-DE" sz="1100" b="1">
              <a:effectLst/>
              <a:latin typeface="Arial" panose="020B0604020202020204" pitchFamily="34" charset="0"/>
              <a:ea typeface="Calibri" panose="020F0502020204030204" pitchFamily="34" charset="0"/>
              <a:cs typeface="Times New Roman" panose="02020603050405020304" pitchFamily="18" charset="0"/>
            </a:rPr>
            <a:t>weißen</a:t>
          </a:r>
          <a:r>
            <a:rPr lang="de-DE" sz="1100">
              <a:effectLst/>
              <a:latin typeface="Arial" panose="020B0604020202020204" pitchFamily="34" charset="0"/>
              <a:ea typeface="Calibri" panose="020F0502020204030204" pitchFamily="34" charset="0"/>
              <a:cs typeface="Times New Roman" panose="02020603050405020304" pitchFamily="18" charset="0"/>
            </a:rPr>
            <a:t> Feldern ist keine Eingabe möglich. Sofern Felder Vorschlagswerte enthalten, können diese mit eigenen Werten überschrieben werden.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u="sng">
              <a:effectLst/>
              <a:latin typeface="Arial" panose="020B0604020202020204" pitchFamily="34" charset="0"/>
              <a:ea typeface="Calibri" panose="020F0502020204030204" pitchFamily="34" charset="0"/>
              <a:cs typeface="Times New Roman" panose="02020603050405020304" pitchFamily="18" charset="0"/>
            </a:rPr>
            <a:t>Preise:</a:t>
          </a:r>
          <a:r>
            <a:rPr lang="de-DE" sz="1100">
              <a:effectLst/>
              <a:latin typeface="Arial" panose="020B0604020202020204" pitchFamily="34" charset="0"/>
              <a:ea typeface="Calibri" panose="020F0502020204030204" pitchFamily="34" charset="0"/>
              <a:cs typeface="Times New Roman" panose="02020603050405020304" pitchFamily="18" charset="0"/>
            </a:rPr>
            <a:t> Bitte Preisangaben netto eintragen. Nach der Angabe allgemeiner Daten (Preise etc.) werden die Daten der einzelnen Angebote/Veranstaltungen sowie die zusätzlich in Anspruch genommenen Leistungen eingetragen.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a:effectLst/>
              <a:latin typeface="Arial" panose="020B0604020202020204" pitchFamily="34" charset="0"/>
              <a:ea typeface="Calibri" panose="020F0502020204030204" pitchFamily="34" charset="0"/>
              <a:cs typeface="Times New Roman" panose="02020603050405020304" pitchFamily="18" charset="0"/>
            </a:rPr>
            <a:t>Zu den einzelnen Arbeitsblättern: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u="sng">
              <a:effectLst/>
              <a:latin typeface="Arial" panose="020B0604020202020204" pitchFamily="34" charset="0"/>
              <a:ea typeface="Calibri" panose="020F0502020204030204" pitchFamily="34" charset="0"/>
              <a:cs typeface="Times New Roman" panose="02020603050405020304" pitchFamily="18" charset="0"/>
            </a:rPr>
            <a:t>Stammdaten - variable Kosten Tisch eindecken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a:effectLst/>
              <a:latin typeface="Arial" panose="020B0604020202020204" pitchFamily="34" charset="0"/>
              <a:ea typeface="Calibri" panose="020F0502020204030204" pitchFamily="34" charset="0"/>
              <a:cs typeface="Times New Roman" panose="02020603050405020304" pitchFamily="18" charset="0"/>
            </a:rPr>
            <a:t>Als Grundlage zur Erfassung der variablen Kosten sind bereits Materialien (z.B. Tischdecken, Kerzen, Servietten) mit den Grundpreisen und der Verpackungseinheit eingepflegt. Weitere Artikel können bei Bedarf eingetragen werden. Sofern andere Einheiten zugrunde gelegt werden (z.B. Liter usw.), sind diese in den Zellen M7 bis M10 einzutragen. Anschließend sind sie im Dropdownfeld unter der Überschrift „Einheit“ auswählbar.</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u="sng">
              <a:effectLst/>
              <a:latin typeface="Arial" panose="020B0604020202020204" pitchFamily="34" charset="0"/>
              <a:ea typeface="Calibri" panose="020F0502020204030204" pitchFamily="34" charset="0"/>
              <a:cs typeface="Times New Roman" panose="02020603050405020304" pitchFamily="18" charset="0"/>
            </a:rPr>
            <a:t>Erfassung variable Kosten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a:effectLst/>
              <a:latin typeface="Arial" panose="020B0604020202020204" pitchFamily="34" charset="0"/>
              <a:ea typeface="Calibri" panose="020F0502020204030204" pitchFamily="34" charset="0"/>
              <a:cs typeface="Times New Roman" panose="02020603050405020304" pitchFamily="18" charset="0"/>
            </a:rPr>
            <a:t>Hier sind zunächst die Grundlagen der geplanten Veranstaltung einzutragen: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mj-lt"/>
            <a:buAutoNum type="arabicPeriod"/>
          </a:pPr>
          <a:r>
            <a:rPr lang="de-DE" sz="1100">
              <a:effectLst/>
              <a:latin typeface="Arial" panose="020B0604020202020204" pitchFamily="34" charset="0"/>
              <a:ea typeface="Calibri" panose="020F0502020204030204" pitchFamily="34" charset="0"/>
              <a:cs typeface="Times New Roman" panose="02020603050405020304" pitchFamily="18" charset="0"/>
            </a:rPr>
            <a:t>Art der Feier: Individueller Titel der Veranstaltung, z.B. „Hochzeit Schmied“</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mj-lt"/>
            <a:buAutoNum type="arabicPeriod"/>
          </a:pPr>
          <a:r>
            <a:rPr lang="de-DE" sz="1100">
              <a:effectLst/>
              <a:latin typeface="Arial" panose="020B0604020202020204" pitchFamily="34" charset="0"/>
              <a:ea typeface="Calibri" panose="020F0502020204030204" pitchFamily="34" charset="0"/>
              <a:cs typeface="Times New Roman" panose="02020603050405020304" pitchFamily="18" charset="0"/>
            </a:rPr>
            <a:t>Erläuterungen: Möglichkeit zur Eintragung weiterer Merkmale der Veranstaltung</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mj-lt"/>
            <a:buAutoNum type="arabicPeriod"/>
          </a:pPr>
          <a:r>
            <a:rPr lang="de-DE" sz="1100">
              <a:effectLst/>
              <a:latin typeface="Arial" panose="020B0604020202020204" pitchFamily="34" charset="0"/>
              <a:ea typeface="Calibri" panose="020F0502020204030204" pitchFamily="34" charset="0"/>
              <a:cs typeface="Times New Roman" panose="02020603050405020304" pitchFamily="18" charset="0"/>
            </a:rPr>
            <a:t>Aufwandstyp: Auswahl bestimmt über die Höhe der variablen Kosten; aufgrund der Vorschläge der Dropdownliste werden im Blatt „Tab_1 variable Kosten“ Erfahrungswerte vorgeschlagen. Diese sind überschreibbar.</a:t>
          </a:r>
          <a:br>
            <a:rPr lang="de-DE" sz="1100">
              <a:effectLst/>
              <a:latin typeface="Arial" panose="020B0604020202020204" pitchFamily="34" charset="0"/>
              <a:ea typeface="Calibri" panose="020F0502020204030204" pitchFamily="34" charset="0"/>
              <a:cs typeface="Times New Roman" panose="02020603050405020304" pitchFamily="18" charset="0"/>
            </a:rPr>
          </a:br>
          <a:r>
            <a:rPr lang="de-DE" sz="1100">
              <a:effectLst/>
              <a:latin typeface="Arial" panose="020B0604020202020204" pitchFamily="34" charset="0"/>
              <a:ea typeface="Calibri" panose="020F0502020204030204" pitchFamily="34" charset="0"/>
              <a:cs typeface="Times New Roman" panose="02020603050405020304" pitchFamily="18" charset="0"/>
            </a:rPr>
            <a:t>Bleibt der Aufwandstyp frei, so </a:t>
          </a:r>
          <a:r>
            <a:rPr lang="de-DE" sz="1100" b="1">
              <a:effectLst/>
              <a:latin typeface="Arial" panose="020B0604020202020204" pitchFamily="34" charset="0"/>
              <a:ea typeface="Calibri" panose="020F0502020204030204" pitchFamily="34" charset="0"/>
              <a:cs typeface="Times New Roman" panose="02020603050405020304" pitchFamily="18" charset="0"/>
            </a:rPr>
            <a:t>müssen</a:t>
          </a:r>
          <a:r>
            <a:rPr lang="de-DE" sz="1100">
              <a:effectLst/>
              <a:latin typeface="Arial" panose="020B0604020202020204" pitchFamily="34" charset="0"/>
              <a:ea typeface="Calibri" panose="020F0502020204030204" pitchFamily="34" charset="0"/>
              <a:cs typeface="Times New Roman" panose="02020603050405020304" pitchFamily="18" charset="0"/>
            </a:rPr>
            <a:t> in „Tab_1 variable Kosten“ eigene Werte eingetragen werden.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mj-lt"/>
            <a:buAutoNum type="arabicPeriod"/>
          </a:pPr>
          <a:r>
            <a:rPr lang="de-DE" sz="1100">
              <a:effectLst/>
              <a:latin typeface="Arial" panose="020B0604020202020204" pitchFamily="34" charset="0"/>
              <a:ea typeface="Calibri" panose="020F0502020204030204" pitchFamily="34" charset="0"/>
              <a:cs typeface="Times New Roman" panose="02020603050405020304" pitchFamily="18" charset="0"/>
            </a:rPr>
            <a:t>Anzahl Gäste: Die geplante Gästezahl; wird bei der Berechnung des kalkulierten Angebotspreises benötigt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mj-lt"/>
            <a:buAutoNum type="arabicPeriod"/>
          </a:pPr>
          <a:r>
            <a:rPr lang="de-DE" sz="1100">
              <a:effectLst/>
              <a:latin typeface="Arial" panose="020B0604020202020204" pitchFamily="34" charset="0"/>
              <a:ea typeface="Calibri" panose="020F0502020204030204" pitchFamily="34" charset="0"/>
              <a:cs typeface="Times New Roman" panose="02020603050405020304" pitchFamily="18" charset="0"/>
            </a:rPr>
            <a:t>Veranstaltungsdauer: Die Angabe ist zur Information und wird in der Berechnung nicht weiterverwendet.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a:effectLst/>
              <a:latin typeface="Arial" panose="020B0604020202020204" pitchFamily="34" charset="0"/>
              <a:ea typeface="Calibri" panose="020F0502020204030204" pitchFamily="34" charset="0"/>
              <a:cs typeface="Times New Roman" panose="02020603050405020304" pitchFamily="18" charset="0"/>
            </a:rPr>
            <a:t>Weiterhin wird unter „benötigte Anzahl“ das Verbrauchsmaterial für das Eindecken der Tische erfasst.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u="sng">
              <a:effectLst/>
              <a:latin typeface="Arial" panose="020B0604020202020204" pitchFamily="34" charset="0"/>
              <a:ea typeface="Calibri" panose="020F0502020204030204" pitchFamily="34" charset="0"/>
              <a:cs typeface="Times New Roman" panose="02020603050405020304" pitchFamily="18" charset="0"/>
            </a:rPr>
            <a:t>Tab_1 variable Kosten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a:effectLst/>
              <a:latin typeface="Arial" panose="020B0604020202020204" pitchFamily="34" charset="0"/>
              <a:ea typeface="Calibri" panose="020F0502020204030204" pitchFamily="34" charset="0"/>
              <a:cs typeface="Times New Roman" panose="02020603050405020304" pitchFamily="18" charset="0"/>
            </a:rPr>
            <a:t>Hier werden auf Grundlage der Angabe „Aufwandstyp“ im Blatt „Erfassung variable Kosten“ Nettobeträge pro Gast für Energie, Wasser/Abwasser, Hilfsstoffe und Betriebs- und Verwaltungskosten vorgeschlagen. Die Ausgangswerte stehen in einer Tabelle rechts der Arbeitstabelle (Zellen K3:R12). Sie beruhen auf Betriebsvergleichen der DEHOGA und der Landwirtschaftskammer Rheinland-Pfalz.</a:t>
          </a:r>
          <a:br>
            <a:rPr lang="de-DE" sz="1100">
              <a:effectLst/>
              <a:latin typeface="Arial" panose="020B0604020202020204" pitchFamily="34" charset="0"/>
              <a:ea typeface="Calibri" panose="020F0502020204030204" pitchFamily="34" charset="0"/>
              <a:cs typeface="Times New Roman" panose="02020603050405020304" pitchFamily="18" charset="0"/>
            </a:rPr>
          </a:br>
          <a:r>
            <a:rPr lang="de-DE" sz="1100">
              <a:effectLst/>
              <a:latin typeface="Arial" panose="020B0604020202020204" pitchFamily="34" charset="0"/>
              <a:ea typeface="Calibri" panose="020F0502020204030204" pitchFamily="34" charset="0"/>
              <a:cs typeface="Times New Roman" panose="02020603050405020304" pitchFamily="18" charset="0"/>
            </a:rPr>
            <a:t>Soll mit eigenen Werten weitergerechnet werden, dann sind diese in die gelben Felder einzutragen. Diese ersetzen dann die Vorschlagswerte. Werden die eigenen Werte gelöscht, werden wieder die Vorschlagswerte verwendet.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u="sng">
              <a:effectLst/>
              <a:latin typeface="Arial" panose="020B0604020202020204" pitchFamily="34" charset="0"/>
              <a:ea typeface="Calibri" panose="020F0502020204030204" pitchFamily="34" charset="0"/>
              <a:cs typeface="Times New Roman" panose="02020603050405020304" pitchFamily="18" charset="0"/>
            </a:rPr>
            <a:t>Tab_2 Arbeitszeit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a:effectLst/>
              <a:latin typeface="Arial" panose="020B0604020202020204" pitchFamily="34" charset="0"/>
              <a:ea typeface="Calibri" panose="020F0502020204030204" pitchFamily="34" charset="0"/>
              <a:cs typeface="Times New Roman" panose="02020603050405020304" pitchFamily="18" charset="0"/>
            </a:rPr>
            <a:t>Hier werden über die Häufigkeit und den Arbeitszeitbedarf der anfallenden Tätigkeiten der Lohnansatz bzw. die Lohnkosten ermittelt. Die Arbeitszeit ist dezimal („Industrieminuten“) anzugeben, z.B. 8 h 45 min = 8,75 Akh</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a:effectLst/>
              <a:latin typeface="Arial" panose="020B0604020202020204" pitchFamily="34" charset="0"/>
              <a:ea typeface="Calibri" panose="020F0502020204030204" pitchFamily="34" charset="0"/>
              <a:cs typeface="Times New Roman" panose="02020603050405020304" pitchFamily="18" charset="0"/>
            </a:rPr>
            <a:t>Die Anzahl der Veranstaltungstage, die Anzahl der Gäste und Angebotsform stammen vom Blatt Erfassung variable Kosten „Art der Feier" und bilden oft die Grundlage bezüglich der Häufigkeiten der anfallenden Tätigkeiten.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u="sng">
              <a:effectLst/>
              <a:latin typeface="Arial" panose="020B0604020202020204" pitchFamily="34" charset="0"/>
              <a:ea typeface="Calibri" panose="020F0502020204030204" pitchFamily="34" charset="0"/>
              <a:cs typeface="Times New Roman" panose="02020603050405020304" pitchFamily="18" charset="0"/>
            </a:rPr>
            <a:t>Tab_3 Lohnkosten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a:effectLst/>
              <a:latin typeface="Arial" panose="020B0604020202020204" pitchFamily="34" charset="0"/>
              <a:ea typeface="Calibri" panose="020F0502020204030204" pitchFamily="34" charset="0"/>
              <a:cs typeface="Times New Roman" panose="02020603050405020304" pitchFamily="18" charset="0"/>
            </a:rPr>
            <a:t>Die Berechnung der Lohnkosten für Fremdarbeitskräfte erfolgt incl. Lohnzusatzkosten je nach Beschäftigungsverhältnis. Für Betriebsleitung/Familienarbeitskräfte ist ein Lohnansatz zu hinterlegen, ebenso wie die Lohnkosten der Aushilfe/Fest-AK. Die Lohnkosten werden als Summe berechnet bzw. je Gast umgelegt.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u="sng">
              <a:effectLst/>
              <a:latin typeface="Arial" panose="020B0604020202020204" pitchFamily="34" charset="0"/>
              <a:ea typeface="Calibri" panose="020F0502020204030204" pitchFamily="34" charset="0"/>
              <a:cs typeface="Times New Roman" panose="02020603050405020304" pitchFamily="18" charset="0"/>
            </a:rPr>
            <a:t>Tab_4 Kapitalbedarf</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a:effectLst/>
              <a:latin typeface="Arial" panose="020B0604020202020204" pitchFamily="34" charset="0"/>
              <a:ea typeface="Calibri" panose="020F0502020204030204" pitchFamily="34" charset="0"/>
              <a:cs typeface="Times New Roman" panose="02020603050405020304" pitchFamily="18" charset="0"/>
            </a:rPr>
            <a:t>Hier wird das für die Veranstaltungsräume und -ausstattung festgelegte oder geplante Kapital erfasst. Die Umlegung auf die daraus abgeleiteten Festkosten je Gast erfolgt in Tab_6 Feste Kosten.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u="sng">
              <a:effectLst/>
              <a:latin typeface="Arial" panose="020B0604020202020204" pitchFamily="34" charset="0"/>
              <a:ea typeface="Calibri" panose="020F0502020204030204" pitchFamily="34" charset="0"/>
              <a:cs typeface="Times New Roman" panose="02020603050405020304" pitchFamily="18" charset="0"/>
            </a:rPr>
            <a:t>Tab_5 Finanzierung</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a:effectLst/>
              <a:latin typeface="Arial" panose="020B0604020202020204" pitchFamily="34" charset="0"/>
              <a:ea typeface="Calibri" panose="020F0502020204030204" pitchFamily="34" charset="0"/>
              <a:cs typeface="Times New Roman" panose="02020603050405020304" pitchFamily="18" charset="0"/>
            </a:rPr>
            <a:t>Hier erfolgt die Aufteilung des eingesetzten Kapitals nach Kosten für Eigen- und Fremdkapital. Zunächst ist das eingesetzte oder geplante Eigenkapital einzutragen, darüber hinaus der Ansatz für den Zinsanspruch.</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a:effectLst/>
              <a:latin typeface="Arial" panose="020B0604020202020204" pitchFamily="34" charset="0"/>
              <a:ea typeface="Calibri" panose="020F0502020204030204" pitchFamily="34" charset="0"/>
              <a:cs typeface="Times New Roman" panose="02020603050405020304" pitchFamily="18" charset="0"/>
            </a:rPr>
            <a:t>Die Differenz zwischen Kapitalbedarf und Eigenkapital wird als Darlehenssumme vorgeschlagen und hier als Annuität berechnet. Der Darlehensbetrag ist überschreibbar. Laufzeit und Darlehenszinssatz (nominal) sind einzutragen bzw. zu prüfen.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u="sng">
              <a:effectLst/>
              <a:latin typeface="Arial" panose="020B0604020202020204" pitchFamily="34" charset="0"/>
              <a:ea typeface="Calibri" panose="020F0502020204030204" pitchFamily="34" charset="0"/>
              <a:cs typeface="Times New Roman" panose="02020603050405020304" pitchFamily="18" charset="0"/>
            </a:rPr>
            <a:t>Tab_6 Feste Kosten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a:effectLst/>
              <a:latin typeface="Arial" panose="020B0604020202020204" pitchFamily="34" charset="0"/>
              <a:ea typeface="Calibri" panose="020F0502020204030204" pitchFamily="34" charset="0"/>
              <a:cs typeface="Times New Roman" panose="02020603050405020304" pitchFamily="18" charset="0"/>
            </a:rPr>
            <a:t>Die Kapitalkosten und Festkosten für Gebäude und Ausstattung werden aus den vorhergehenden Blättern übernommen. Die weiteren Festkosten für den Betriebszweig Veranstaltungen sind ab Zeile 14 zu ergänzen.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a:effectLst/>
              <a:latin typeface="Arial" panose="020B0604020202020204" pitchFamily="34" charset="0"/>
              <a:ea typeface="Calibri" panose="020F0502020204030204" pitchFamily="34" charset="0"/>
              <a:cs typeface="Times New Roman" panose="02020603050405020304" pitchFamily="18" charset="0"/>
            </a:rPr>
            <a:t>Die Kosten werden nur einmal als jährliche Kosten erfasst und automatisch am Ende dieses Blatts je Gast umgelegt (im Quartal anfallende Kosten bitte auf Jahreskosten hochrechnen). Anpassungen bei der Abschreibung / Instandhaltung können für die einzelnen Veranstaltungsräume vorgenommen werden.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a:effectLst/>
              <a:latin typeface="Arial" panose="020B0604020202020204" pitchFamily="34" charset="0"/>
              <a:ea typeface="Calibri" panose="020F0502020204030204" pitchFamily="34" charset="0"/>
              <a:cs typeface="Times New Roman" panose="02020603050405020304" pitchFamily="18" charset="0"/>
            </a:rPr>
            <a:t>Werden die Räumlichkeiten auch für andere Maßnahmen genutzt, z.B. die Flaschenweinvermarktung, ist die Summe der festen Kosten zusätzlich auch auf diese Maßnahmen aufzuschlüsseln.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u="sng">
              <a:effectLst/>
              <a:latin typeface="Arial" panose="020B0604020202020204" pitchFamily="34" charset="0"/>
              <a:ea typeface="Calibri" panose="020F0502020204030204" pitchFamily="34" charset="0"/>
              <a:cs typeface="Times New Roman" panose="02020603050405020304" pitchFamily="18" charset="0"/>
            </a:rPr>
            <a:t>Tab_7 Verkaufspreis</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a:effectLst/>
              <a:latin typeface="Arial" panose="020B0604020202020204" pitchFamily="34" charset="0"/>
              <a:ea typeface="Calibri" panose="020F0502020204030204" pitchFamily="34" charset="0"/>
              <a:cs typeface="Times New Roman" panose="02020603050405020304" pitchFamily="18" charset="0"/>
            </a:rPr>
            <a:t>Die Tabelle mit der Überschrift "Kalkulation des Angebotspreises bzw. des zu erzielenden Umsatzes" zeigt auf, welcher Endverkaufspreis je Gast erforderlich ist. Ergänzt werden müssen hier ggf. die Warenkosten der Getränke und der Gewinnzuschlag.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a:effectLst/>
              <a:latin typeface="Arial" panose="020B0604020202020204" pitchFamily="34" charset="0"/>
              <a:ea typeface="Calibri" panose="020F0502020204030204" pitchFamily="34" charset="0"/>
              <a:cs typeface="Times New Roman" panose="02020603050405020304" pitchFamily="18" charset="0"/>
            </a:rPr>
            <a:t>Die Übersicht der einzelnen Leistungs- und Kostenpositionen verdeutlicht, an welcher Stelle Leistungen generiert und durch welche Positionen die höchsten Kosten verursacht werden. Das Blatt zeigt die Gesamtsituation auf, sofern unterschiedliche Veranstaltungen/Events durchgeführt werden.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u="sng">
              <a:effectLst/>
              <a:latin typeface="Arial" panose="020B0604020202020204" pitchFamily="34" charset="0"/>
              <a:ea typeface="Calibri" panose="020F0502020204030204" pitchFamily="34" charset="0"/>
              <a:cs typeface="Times New Roman" panose="02020603050405020304" pitchFamily="18" charset="0"/>
            </a:rPr>
            <a:t>Tab Datengrundlage Kennzahlen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a:effectLst/>
              <a:latin typeface="Arial" panose="020B0604020202020204" pitchFamily="34" charset="0"/>
              <a:ea typeface="Calibri" panose="020F0502020204030204" pitchFamily="34" charset="0"/>
              <a:cs typeface="Times New Roman" panose="02020603050405020304" pitchFamily="18" charset="0"/>
            </a:rPr>
            <a:t>Hier ist ein PDF-Dokument mit einem Beispiel hinterlegt, das die Landwirtschaftskammer Rheinland-Pfalz erarbeitet hat. Es dient der Veranschaulichung und Orientierung.</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a:effectLst/>
              <a:latin typeface="Arial" panose="020B060402020202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a:effectLst/>
              <a:latin typeface="Arial" panose="020B0604020202020204" pitchFamily="34" charset="0"/>
              <a:ea typeface="Calibri" panose="020F0502020204030204" pitchFamily="34" charset="0"/>
              <a:cs typeface="Times New Roman" panose="02020603050405020304" pitchFamily="18" charset="0"/>
            </a:rPr>
            <a:t>Die angegebenen Daten dienen der Orientierung und bilden bisher einen kleinen Datensatz ab. Wir behalten uns vor, diese Daten im Laufe der Zeit zu aktualisieren und die Kalkulationshilfe um zusätzliche Funktionen zu erweitern. Bitte achten Sie darauf, stets mit der aktuellsten Version zu arbeiten.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a:effectLst/>
              <a:latin typeface="Arial" panose="020B060402020202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b="1">
              <a:effectLst/>
              <a:latin typeface="Arial" panose="020B0604020202020204" pitchFamily="34" charset="0"/>
              <a:ea typeface="Calibri" panose="020F0502020204030204" pitchFamily="34" charset="0"/>
              <a:cs typeface="Times New Roman" panose="02020603050405020304" pitchFamily="18" charset="0"/>
            </a:rPr>
            <a:t>Urheber</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a:effectLst/>
              <a:latin typeface="Arial" panose="020B0604020202020204" pitchFamily="34" charset="0"/>
              <a:ea typeface="Calibri" panose="020F0502020204030204" pitchFamily="34" charset="0"/>
              <a:cs typeface="Times New Roman" panose="02020603050405020304" pitchFamily="18" charset="0"/>
            </a:rPr>
            <a:t>Die xlsx Kalkulation Events wurde von der Landwirtschaftskammer Rheinland-Pfalz entwickelt.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de-DE" sz="1100">
              <a:effectLst/>
              <a:latin typeface="Arial" panose="020B0604020202020204" pitchFamily="34" charset="0"/>
              <a:ea typeface="Calibri" panose="020F0502020204030204" pitchFamily="34" charset="0"/>
              <a:cs typeface="Times New Roman" panose="02020603050405020304" pitchFamily="18" charset="0"/>
            </a:rPr>
            <a:t>Landwirtschaftskammer Rheinland-Pfalz</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de-DE" sz="1100">
              <a:effectLst/>
              <a:latin typeface="Arial" panose="020B0604020202020204" pitchFamily="34" charset="0"/>
              <a:ea typeface="Calibri" panose="020F0502020204030204" pitchFamily="34" charset="0"/>
              <a:cs typeface="Times New Roman" panose="02020603050405020304" pitchFamily="18" charset="0"/>
            </a:rPr>
            <a:t>Beratung Einkommensalternativen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de-DE" sz="1100" u="sng">
              <a:effectLst/>
              <a:latin typeface="Arial" panose="020B0604020202020204" pitchFamily="34" charset="0"/>
              <a:ea typeface="Calibri" panose="020F0502020204030204" pitchFamily="34" charset="0"/>
              <a:cs typeface="Times New Roman" panose="02020603050405020304" pitchFamily="18" charset="0"/>
            </a:rPr>
            <a:t>www.lwk-rlp.de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de-DE" sz="1100">
              <a:effectLst/>
              <a:latin typeface="Arial" panose="020B0604020202020204" pitchFamily="34" charset="0"/>
              <a:ea typeface="Calibri" panose="020F0502020204030204" pitchFamily="34" charset="0"/>
              <a:cs typeface="Times New Roman" panose="02020603050405020304" pitchFamily="18" charset="0"/>
            </a:rPr>
            <a:t>Postfach 18 51, 55508 Bad Kreuznach</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de-DE" sz="1100" u="sng">
              <a:effectLst/>
              <a:latin typeface="Arial" panose="020B0604020202020204" pitchFamily="34" charset="0"/>
              <a:ea typeface="Calibri" panose="020F0502020204030204" pitchFamily="34" charset="0"/>
              <a:cs typeface="Times New Roman" panose="02020603050405020304" pitchFamily="18" charset="0"/>
            </a:rPr>
            <a:t>info@lwk-rlp.de</a:t>
          </a:r>
          <a:r>
            <a:rPr lang="de-DE" sz="1100">
              <a:effectLst/>
              <a:latin typeface="Arial" panose="020B060402020202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b="1">
              <a:effectLst/>
              <a:latin typeface="Arial" panose="020B060402020202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b="1">
              <a:effectLst/>
              <a:latin typeface="Arial" panose="020B0604020202020204" pitchFamily="34" charset="0"/>
              <a:ea typeface="Calibri" panose="020F0502020204030204" pitchFamily="34" charset="0"/>
              <a:cs typeface="Times New Roman" panose="02020603050405020304" pitchFamily="18" charset="0"/>
            </a:rPr>
            <a:t>Herausgeber der Version für Baden-Württemberg:</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de-DE" sz="1100">
              <a:effectLst/>
              <a:latin typeface="Arial" panose="020B0604020202020204" pitchFamily="34" charset="0"/>
              <a:ea typeface="Calibri" panose="020F0502020204030204" pitchFamily="34" charset="0"/>
              <a:cs typeface="Times New Roman" panose="02020603050405020304" pitchFamily="18" charset="0"/>
            </a:rPr>
            <a:t>Landesanstalt für Landwirtschaft, Ernährung und Ländlichen Raum</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de-DE" sz="1100">
              <a:effectLst/>
              <a:latin typeface="Arial" panose="020B0604020202020204" pitchFamily="34" charset="0"/>
              <a:ea typeface="Calibri" panose="020F0502020204030204" pitchFamily="34" charset="0"/>
              <a:cs typeface="Times New Roman" panose="02020603050405020304" pitchFamily="18" charset="0"/>
            </a:rPr>
            <a:t>Oberbettringer Straße 162</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de-DE" sz="1100">
              <a:effectLst/>
              <a:latin typeface="Arial" panose="020B0604020202020204" pitchFamily="34" charset="0"/>
              <a:ea typeface="Calibri" panose="020F0502020204030204" pitchFamily="34" charset="0"/>
              <a:cs typeface="Times New Roman" panose="02020603050405020304" pitchFamily="18" charset="0"/>
            </a:rPr>
            <a:t>73525 Schwäbisch Gmünd</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de-DE" sz="1100" u="sng">
              <a:solidFill>
                <a:srgbClr val="0563C1"/>
              </a:solidFill>
              <a:effectLst/>
              <a:latin typeface="Arial" panose="020B0604020202020204" pitchFamily="34" charset="0"/>
              <a:ea typeface="Calibri" panose="020F0502020204030204" pitchFamily="34" charset="0"/>
              <a:cs typeface="Times New Roman" panose="02020603050405020304" pitchFamily="18" charset="0"/>
              <a:hlinkClick xmlns:r="http://schemas.openxmlformats.org/officeDocument/2006/relationships" r:id=""/>
            </a:rPr>
            <a:t>www.lel-bw.de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de-DE" sz="1100">
              <a:effectLst/>
              <a:latin typeface="Arial" panose="020B0604020202020204" pitchFamily="34" charset="0"/>
              <a:ea typeface="Calibri" panose="020F0502020204030204" pitchFamily="34" charset="0"/>
              <a:cs typeface="Times New Roman" panose="02020603050405020304" pitchFamily="18" charset="0"/>
            </a:rPr>
            <a:t>poststelle@lel.bwl.de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a:effectLst/>
              <a:latin typeface="Arial" panose="020B060402020202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b="1">
              <a:effectLst/>
              <a:latin typeface="Arial" panose="020B0604020202020204" pitchFamily="34" charset="0"/>
              <a:ea typeface="Calibri" panose="020F0502020204030204" pitchFamily="34" charset="0"/>
              <a:cs typeface="Times New Roman" panose="02020603050405020304" pitchFamily="18" charset="0"/>
            </a:rPr>
            <a:t>Haftungsausschluss und Weiteres</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a:effectLst/>
              <a:latin typeface="Arial" panose="020B0604020202020204" pitchFamily="34" charset="0"/>
              <a:ea typeface="Calibri" panose="020F0502020204030204" pitchFamily="34" charset="0"/>
              <a:cs typeface="Times New Roman" panose="02020603050405020304" pitchFamily="18" charset="0"/>
            </a:rPr>
            <a:t>Für Richtigkeit und korrekte Funktion wird keine Gewähr übernommen. Haftungsansprüche jeglicher Art werden ausgeschlossen.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a:effectLst/>
              <a:latin typeface="Arial" panose="020B0604020202020204" pitchFamily="34" charset="0"/>
              <a:ea typeface="Calibri" panose="020F0502020204030204" pitchFamily="34" charset="0"/>
              <a:cs typeface="Times New Roman" panose="02020603050405020304" pitchFamily="18" charset="0"/>
            </a:rPr>
            <a:t>Die vorliegende Excelanwendung beinhaltet den Stand vom März 2021 und wurde sorgfältig erstellt und getestet.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a:effectLst/>
              <a:latin typeface="Arial" panose="020B0604020202020204" pitchFamily="34" charset="0"/>
              <a:ea typeface="Calibri" panose="020F0502020204030204" pitchFamily="34" charset="0"/>
              <a:cs typeface="Times New Roman" panose="02020603050405020304" pitchFamily="18" charset="0"/>
            </a:rPr>
            <a:t>Die Veränderung dieser Datei und die Weitergabe veränderter Kopien ist ausdrücklich untersagt. Die Weitergabe unveränderter Kopien ist zulässig.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a:effectLst/>
              <a:latin typeface="Arial" panose="020B060402020202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b="1">
              <a:effectLst/>
              <a:latin typeface="Arial" panose="020B0604020202020204" pitchFamily="34" charset="0"/>
              <a:ea typeface="Calibri" panose="020F0502020204030204" pitchFamily="34" charset="0"/>
              <a:cs typeface="Times New Roman" panose="02020603050405020304" pitchFamily="18" charset="0"/>
            </a:rPr>
            <a:t>Ansprechpartnerin für technische Fragen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de-DE" sz="1100">
              <a:effectLst/>
              <a:latin typeface="Arial" panose="020B0604020202020204" pitchFamily="34" charset="0"/>
              <a:ea typeface="Calibri" panose="020F0502020204030204" pitchFamily="34" charset="0"/>
              <a:cs typeface="Times New Roman" panose="02020603050405020304" pitchFamily="18" charset="0"/>
            </a:rPr>
            <a:t>Renate Abele (LEL)</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de-DE" sz="1100" u="sng">
              <a:effectLst/>
              <a:latin typeface="Arial" panose="020B0604020202020204" pitchFamily="34" charset="0"/>
              <a:ea typeface="Calibri" panose="020F0502020204030204" pitchFamily="34" charset="0"/>
              <a:cs typeface="Times New Roman" panose="02020603050405020304" pitchFamily="18" charset="0"/>
            </a:rPr>
            <a:t>renate.abele@lel.bwl.de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de-DE" sz="1100">
              <a:effectLst/>
              <a:latin typeface="Arial" panose="020B0604020202020204" pitchFamily="34" charset="0"/>
              <a:ea typeface="Calibri" panose="020F0502020204030204" pitchFamily="34" charset="0"/>
              <a:cs typeface="Times New Roman" panose="02020603050405020304" pitchFamily="18" charset="0"/>
            </a:rPr>
            <a:t>Tel. 07171-917-221</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a:effectLst/>
              <a:latin typeface="Arial" panose="020B060402020202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a:effectLst/>
              <a:latin typeface="Arial" panose="020B0604020202020204" pitchFamily="34" charset="0"/>
              <a:ea typeface="Calibri" panose="020F0502020204030204" pitchFamily="34" charset="0"/>
              <a:cs typeface="Times New Roman" panose="02020603050405020304" pitchFamily="18" charset="0"/>
            </a:rPr>
            <a:t>Für Kommentare, Anregungen und Verbesserungsvorschläge sind wir jederzeit dankbar.</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28576</xdr:colOff>
      <xdr:row>26</xdr:row>
      <xdr:rowOff>104774</xdr:rowOff>
    </xdr:from>
    <xdr:to>
      <xdr:col>6</xdr:col>
      <xdr:colOff>733426</xdr:colOff>
      <xdr:row>55</xdr:row>
      <xdr:rowOff>47624</xdr:rowOff>
    </xdr:to>
    <xdr:sp macro="" textlink="">
      <xdr:nvSpPr>
        <xdr:cNvPr id="1026" name="Object 2" hidden="1">
          <a:extLst>
            <a:ext uri="{63B3BB69-23CF-44E3-9099-C40C66FF867C}">
              <a14:compatExt xmlns:a14="http://schemas.microsoft.com/office/drawing/2010/main" spid="_x0000_s1026"/>
            </a:ext>
          </a:extLst>
        </xdr:cNvPr>
        <xdr:cNvSpPr/>
      </xdr:nvSpPr>
      <xdr:spPr bwMode="auto">
        <a:xfrm>
          <a:off x="0" y="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cap="flat" cmpd="sng">
              <a:solidFill>
                <a:srgbClr xmlns:mc="http://schemas.openxmlformats.org/markup-compatibility/2006" val="000000" mc:Ignorable="a14" a14:legacySpreadsheetColorIndex="64"/>
              </a:solidFill>
              <a:prstDash val="solid"/>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0</xdr:col>
          <xdr:colOff>247650</xdr:colOff>
          <xdr:row>25</xdr:row>
          <xdr:rowOff>9525</xdr:rowOff>
        </xdr:from>
        <xdr:to>
          <xdr:col>7</xdr:col>
          <xdr:colOff>209550</xdr:colOff>
          <xdr:row>58</xdr:row>
          <xdr:rowOff>85725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9"/>
            </a:solidFill>
            <a:ln w="9525">
              <a:solidFill>
                <a:srgbClr val="FFFFFF" mc:Ignorable="a14" a14:legacySpreadsheetColorIndex="9"/>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xdr:row>
          <xdr:rowOff>28575</xdr:rowOff>
        </xdr:from>
        <xdr:to>
          <xdr:col>5</xdr:col>
          <xdr:colOff>0</xdr:colOff>
          <xdr:row>4</xdr:row>
          <xdr:rowOff>323850</xdr:rowOff>
        </xdr:to>
        <xdr:sp macro="" textlink="">
          <xdr:nvSpPr>
            <xdr:cNvPr id="12290" name="Drop Down 2" hidden="1">
              <a:extLst>
                <a:ext uri="{63B3BB69-23CF-44E3-9099-C40C66FF867C}">
                  <a14:compatExt spid="_x0000_s122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xdr:row>
          <xdr:rowOff>28575</xdr:rowOff>
        </xdr:from>
        <xdr:to>
          <xdr:col>5</xdr:col>
          <xdr:colOff>9525</xdr:colOff>
          <xdr:row>5</xdr:row>
          <xdr:rowOff>323850</xdr:rowOff>
        </xdr:to>
        <xdr:sp macro="" textlink="">
          <xdr:nvSpPr>
            <xdr:cNvPr id="12291" name="Drop Down 3" hidden="1">
              <a:extLst>
                <a:ext uri="{63B3BB69-23CF-44E3-9099-C40C66FF867C}">
                  <a14:compatExt spid="_x0000_s122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47625</xdr:rowOff>
        </xdr:from>
        <xdr:to>
          <xdr:col>5</xdr:col>
          <xdr:colOff>9525</xdr:colOff>
          <xdr:row>6</xdr:row>
          <xdr:rowOff>342900</xdr:rowOff>
        </xdr:to>
        <xdr:sp macro="" textlink="">
          <xdr:nvSpPr>
            <xdr:cNvPr id="12292" name="Drop Down 4" hidden="1">
              <a:extLst>
                <a:ext uri="{63B3BB69-23CF-44E3-9099-C40C66FF867C}">
                  <a14:compatExt spid="_x0000_s122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28575</xdr:rowOff>
        </xdr:from>
        <xdr:to>
          <xdr:col>5</xdr:col>
          <xdr:colOff>9525</xdr:colOff>
          <xdr:row>7</xdr:row>
          <xdr:rowOff>333375</xdr:rowOff>
        </xdr:to>
        <xdr:sp macro="" textlink="">
          <xdr:nvSpPr>
            <xdr:cNvPr id="12293" name="Drop Down 5" hidden="1">
              <a:extLst>
                <a:ext uri="{63B3BB69-23CF-44E3-9099-C40C66FF867C}">
                  <a14:compatExt spid="_x0000_s122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38100</xdr:rowOff>
        </xdr:from>
        <xdr:to>
          <xdr:col>5</xdr:col>
          <xdr:colOff>9525</xdr:colOff>
          <xdr:row>8</xdr:row>
          <xdr:rowOff>333375</xdr:rowOff>
        </xdr:to>
        <xdr:sp macro="" textlink="">
          <xdr:nvSpPr>
            <xdr:cNvPr id="12294" name="Drop Down 6" hidden="1">
              <a:extLst>
                <a:ext uri="{63B3BB69-23CF-44E3-9099-C40C66FF867C}">
                  <a14:compatExt spid="_x0000_s122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38100</xdr:rowOff>
        </xdr:from>
        <xdr:to>
          <xdr:col>5</xdr:col>
          <xdr:colOff>19050</xdr:colOff>
          <xdr:row>9</xdr:row>
          <xdr:rowOff>333375</xdr:rowOff>
        </xdr:to>
        <xdr:sp macro="" textlink="">
          <xdr:nvSpPr>
            <xdr:cNvPr id="12295" name="Drop Down 7" hidden="1">
              <a:extLst>
                <a:ext uri="{63B3BB69-23CF-44E3-9099-C40C66FF867C}">
                  <a14:compatExt spid="_x0000_s122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28575</xdr:rowOff>
        </xdr:from>
        <xdr:to>
          <xdr:col>5</xdr:col>
          <xdr:colOff>9525</xdr:colOff>
          <xdr:row>10</xdr:row>
          <xdr:rowOff>323850</xdr:rowOff>
        </xdr:to>
        <xdr:sp macro="" textlink="">
          <xdr:nvSpPr>
            <xdr:cNvPr id="12296" name="Drop Down 8" hidden="1">
              <a:extLst>
                <a:ext uri="{63B3BB69-23CF-44E3-9099-C40C66FF867C}">
                  <a14:compatExt spid="_x0000_s122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28575</xdr:rowOff>
        </xdr:from>
        <xdr:to>
          <xdr:col>5</xdr:col>
          <xdr:colOff>0</xdr:colOff>
          <xdr:row>17</xdr:row>
          <xdr:rowOff>323850</xdr:rowOff>
        </xdr:to>
        <xdr:sp macro="" textlink="">
          <xdr:nvSpPr>
            <xdr:cNvPr id="12297" name="Drop Down 9" hidden="1">
              <a:extLst>
                <a:ext uri="{63B3BB69-23CF-44E3-9099-C40C66FF867C}">
                  <a14:compatExt spid="_x0000_s122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28575</xdr:rowOff>
        </xdr:from>
        <xdr:to>
          <xdr:col>5</xdr:col>
          <xdr:colOff>9525</xdr:colOff>
          <xdr:row>18</xdr:row>
          <xdr:rowOff>333375</xdr:rowOff>
        </xdr:to>
        <xdr:sp macro="" textlink="">
          <xdr:nvSpPr>
            <xdr:cNvPr id="12298" name="Drop Down 10" hidden="1">
              <a:extLst>
                <a:ext uri="{63B3BB69-23CF-44E3-9099-C40C66FF867C}">
                  <a14:compatExt spid="_x0000_s122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38100</xdr:rowOff>
        </xdr:from>
        <xdr:to>
          <xdr:col>5</xdr:col>
          <xdr:colOff>0</xdr:colOff>
          <xdr:row>19</xdr:row>
          <xdr:rowOff>333375</xdr:rowOff>
        </xdr:to>
        <xdr:sp macro="" textlink="">
          <xdr:nvSpPr>
            <xdr:cNvPr id="12299" name="Drop Down 11" hidden="1">
              <a:extLst>
                <a:ext uri="{63B3BB69-23CF-44E3-9099-C40C66FF867C}">
                  <a14:compatExt spid="_x0000_s122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28575</xdr:rowOff>
        </xdr:from>
        <xdr:to>
          <xdr:col>5</xdr:col>
          <xdr:colOff>9525</xdr:colOff>
          <xdr:row>11</xdr:row>
          <xdr:rowOff>323850</xdr:rowOff>
        </xdr:to>
        <xdr:sp macro="" textlink="">
          <xdr:nvSpPr>
            <xdr:cNvPr id="12300" name="Drop Down 12" hidden="1">
              <a:extLst>
                <a:ext uri="{63B3BB69-23CF-44E3-9099-C40C66FF867C}">
                  <a14:compatExt spid="_x0000_s12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28575</xdr:rowOff>
        </xdr:from>
        <xdr:to>
          <xdr:col>5</xdr:col>
          <xdr:colOff>9525</xdr:colOff>
          <xdr:row>12</xdr:row>
          <xdr:rowOff>323850</xdr:rowOff>
        </xdr:to>
        <xdr:sp macro="" textlink="">
          <xdr:nvSpPr>
            <xdr:cNvPr id="12301" name="Drop Down 13" hidden="1">
              <a:extLst>
                <a:ext uri="{63B3BB69-23CF-44E3-9099-C40C66FF867C}">
                  <a14:compatExt spid="_x0000_s123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28575</xdr:rowOff>
        </xdr:from>
        <xdr:to>
          <xdr:col>5</xdr:col>
          <xdr:colOff>9525</xdr:colOff>
          <xdr:row>13</xdr:row>
          <xdr:rowOff>323850</xdr:rowOff>
        </xdr:to>
        <xdr:sp macro="" textlink="">
          <xdr:nvSpPr>
            <xdr:cNvPr id="12302" name="Drop Down 14" hidden="1">
              <a:extLst>
                <a:ext uri="{63B3BB69-23CF-44E3-9099-C40C66FF867C}">
                  <a14:compatExt spid="_x0000_s123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28575</xdr:rowOff>
        </xdr:from>
        <xdr:to>
          <xdr:col>5</xdr:col>
          <xdr:colOff>9525</xdr:colOff>
          <xdr:row>14</xdr:row>
          <xdr:rowOff>323850</xdr:rowOff>
        </xdr:to>
        <xdr:sp macro="" textlink="">
          <xdr:nvSpPr>
            <xdr:cNvPr id="12303" name="Drop Down 15" hidden="1">
              <a:extLst>
                <a:ext uri="{63B3BB69-23CF-44E3-9099-C40C66FF867C}">
                  <a14:compatExt spid="_x0000_s123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xdr:row>
          <xdr:rowOff>28575</xdr:rowOff>
        </xdr:from>
        <xdr:to>
          <xdr:col>5</xdr:col>
          <xdr:colOff>9525</xdr:colOff>
          <xdr:row>15</xdr:row>
          <xdr:rowOff>323850</xdr:rowOff>
        </xdr:to>
        <xdr:sp macro="" textlink="">
          <xdr:nvSpPr>
            <xdr:cNvPr id="12304" name="Drop Down 16" hidden="1">
              <a:extLst>
                <a:ext uri="{63B3BB69-23CF-44E3-9099-C40C66FF867C}">
                  <a14:compatExt spid="_x0000_s123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5</xdr:col>
          <xdr:colOff>9525</xdr:colOff>
          <xdr:row>16</xdr:row>
          <xdr:rowOff>323850</xdr:rowOff>
        </xdr:to>
        <xdr:sp macro="" textlink="">
          <xdr:nvSpPr>
            <xdr:cNvPr id="12305" name="Drop Down 17" hidden="1">
              <a:extLst>
                <a:ext uri="{63B3BB69-23CF-44E3-9099-C40C66FF867C}">
                  <a14:compatExt spid="_x0000_s123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xdr:row>
          <xdr:rowOff>247650</xdr:rowOff>
        </xdr:from>
        <xdr:to>
          <xdr:col>2</xdr:col>
          <xdr:colOff>19050</xdr:colOff>
          <xdr:row>15</xdr:row>
          <xdr:rowOff>228600</xdr:rowOff>
        </xdr:to>
        <xdr:sp macro="" textlink="">
          <xdr:nvSpPr>
            <xdr:cNvPr id="13320" name="Drop Down 8" hidden="1">
              <a:extLst>
                <a:ext uri="{63B3BB69-23CF-44E3-9099-C40C66FF867C}">
                  <a14:compatExt spid="_x0000_s133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xdr:row>
          <xdr:rowOff>0</xdr:rowOff>
        </xdr:from>
        <xdr:to>
          <xdr:col>2</xdr:col>
          <xdr:colOff>19050</xdr:colOff>
          <xdr:row>10</xdr:row>
          <xdr:rowOff>238125</xdr:rowOff>
        </xdr:to>
        <xdr:sp macro="" textlink="">
          <xdr:nvSpPr>
            <xdr:cNvPr id="13314" name="Drop Down 2" hidden="1">
              <a:extLst>
                <a:ext uri="{63B3BB69-23CF-44E3-9099-C40C66FF867C}">
                  <a14:compatExt spid="_x0000_s133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xdr:row>
          <xdr:rowOff>28575</xdr:rowOff>
        </xdr:from>
        <xdr:to>
          <xdr:col>2</xdr:col>
          <xdr:colOff>9525</xdr:colOff>
          <xdr:row>13</xdr:row>
          <xdr:rowOff>9525</xdr:rowOff>
        </xdr:to>
        <xdr:sp macro="" textlink="">
          <xdr:nvSpPr>
            <xdr:cNvPr id="13316" name="Drop Down 4" hidden="1">
              <a:extLst>
                <a:ext uri="{63B3BB69-23CF-44E3-9099-C40C66FF867C}">
                  <a14:compatExt spid="_x0000_s133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xdr:row>
          <xdr:rowOff>19050</xdr:rowOff>
        </xdr:from>
        <xdr:to>
          <xdr:col>1</xdr:col>
          <xdr:colOff>1781175</xdr:colOff>
          <xdr:row>12</xdr:row>
          <xdr:rowOff>9525</xdr:rowOff>
        </xdr:to>
        <xdr:sp macro="" textlink="">
          <xdr:nvSpPr>
            <xdr:cNvPr id="13317" name="Drop Down 5" hidden="1">
              <a:extLst>
                <a:ext uri="{63B3BB69-23CF-44E3-9099-C40C66FF867C}">
                  <a14:compatExt spid="_x0000_s133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2</xdr:col>
          <xdr:colOff>19050</xdr:colOff>
          <xdr:row>13</xdr:row>
          <xdr:rowOff>238125</xdr:rowOff>
        </xdr:to>
        <xdr:sp macro="" textlink="">
          <xdr:nvSpPr>
            <xdr:cNvPr id="13318" name="Drop Down 6" hidden="1">
              <a:extLst>
                <a:ext uri="{63B3BB69-23CF-44E3-9099-C40C66FF867C}">
                  <a14:compatExt spid="_x0000_s133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9525</xdr:rowOff>
        </xdr:from>
        <xdr:to>
          <xdr:col>2</xdr:col>
          <xdr:colOff>9525</xdr:colOff>
          <xdr:row>14</xdr:row>
          <xdr:rowOff>219075</xdr:rowOff>
        </xdr:to>
        <xdr:sp macro="" textlink="">
          <xdr:nvSpPr>
            <xdr:cNvPr id="13319" name="Drop Down 7" hidden="1">
              <a:extLst>
                <a:ext uri="{63B3BB69-23CF-44E3-9099-C40C66FF867C}">
                  <a14:compatExt spid="_x0000_s133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9525</xdr:rowOff>
        </xdr:from>
        <xdr:to>
          <xdr:col>2</xdr:col>
          <xdr:colOff>19050</xdr:colOff>
          <xdr:row>16</xdr:row>
          <xdr:rowOff>238125</xdr:rowOff>
        </xdr:to>
        <xdr:sp macro="" textlink="">
          <xdr:nvSpPr>
            <xdr:cNvPr id="13321" name="Drop Down 9" hidden="1">
              <a:extLst>
                <a:ext uri="{63B3BB69-23CF-44E3-9099-C40C66FF867C}">
                  <a14:compatExt spid="_x0000_s133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xdr:row>
          <xdr:rowOff>28575</xdr:rowOff>
        </xdr:from>
        <xdr:to>
          <xdr:col>2</xdr:col>
          <xdr:colOff>19050</xdr:colOff>
          <xdr:row>17</xdr:row>
          <xdr:rowOff>238125</xdr:rowOff>
        </xdr:to>
        <xdr:sp macro="" textlink="">
          <xdr:nvSpPr>
            <xdr:cNvPr id="13322" name="Drop Down 10" hidden="1">
              <a:extLst>
                <a:ext uri="{63B3BB69-23CF-44E3-9099-C40C66FF867C}">
                  <a14:compatExt spid="_x0000_s133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18</xdr:row>
          <xdr:rowOff>28575</xdr:rowOff>
        </xdr:from>
        <xdr:to>
          <xdr:col>2</xdr:col>
          <xdr:colOff>9525</xdr:colOff>
          <xdr:row>18</xdr:row>
          <xdr:rowOff>238125</xdr:rowOff>
        </xdr:to>
        <xdr:sp macro="" textlink="">
          <xdr:nvSpPr>
            <xdr:cNvPr id="13323" name="Drop Down 11" hidden="1">
              <a:extLst>
                <a:ext uri="{63B3BB69-23CF-44E3-9099-C40C66FF867C}">
                  <a14:compatExt spid="_x0000_s133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19050</xdr:rowOff>
        </xdr:from>
        <xdr:to>
          <xdr:col>2</xdr:col>
          <xdr:colOff>19050</xdr:colOff>
          <xdr:row>19</xdr:row>
          <xdr:rowOff>200025</xdr:rowOff>
        </xdr:to>
        <xdr:sp macro="" textlink="">
          <xdr:nvSpPr>
            <xdr:cNvPr id="13324" name="Drop Down 12" hidden="1">
              <a:extLst>
                <a:ext uri="{63B3BB69-23CF-44E3-9099-C40C66FF867C}">
                  <a14:compatExt spid="_x0000_s133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xdr:row>
          <xdr:rowOff>9525</xdr:rowOff>
        </xdr:from>
        <xdr:to>
          <xdr:col>5</xdr:col>
          <xdr:colOff>485775</xdr:colOff>
          <xdr:row>27</xdr:row>
          <xdr:rowOff>76200</xdr:rowOff>
        </xdr:to>
        <xdr:sp macro="" textlink="">
          <xdr:nvSpPr>
            <xdr:cNvPr id="4103" name="Object 7" hidden="1">
              <a:extLst>
                <a:ext uri="{63B3BB69-23CF-44E3-9099-C40C66FF867C}">
                  <a14:compatExt spid="_x0000_s410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package" Target="../embeddings/Microsoft_Word-Dokument.docx"/><Relationship Id="rId4" Type="http://schemas.openxmlformats.org/officeDocument/2006/relationships/vmlDrawing" Target="../drawings/vmlDrawing2.v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4.xml"/><Relationship Id="rId1" Type="http://schemas.openxmlformats.org/officeDocument/2006/relationships/printerSettings" Target="../printerSettings/printerSettings1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3.vml"/><Relationship Id="rId21" Type="http://schemas.openxmlformats.org/officeDocument/2006/relationships/comments" Target="../comments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2.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4.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3" Type="http://schemas.openxmlformats.org/officeDocument/2006/relationships/vmlDrawing" Target="../drawings/vmlDrawing5.vml"/><Relationship Id="rId7" Type="http://schemas.openxmlformats.org/officeDocument/2006/relationships/ctrlProp" Target="../ctrlProps/ctrlProp19.xml"/><Relationship Id="rId12"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0" Type="http://schemas.openxmlformats.org/officeDocument/2006/relationships/ctrlProp" Target="../ctrlProps/ctrlProp22.xml"/><Relationship Id="rId4" Type="http://schemas.openxmlformats.org/officeDocument/2006/relationships/vmlDrawing" Target="../drawings/vmlDrawing6.v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56"/>
  <sheetViews>
    <sheetView tabSelected="1" zoomScaleNormal="100" workbookViewId="0">
      <selection activeCell="I1" sqref="I1"/>
    </sheetView>
  </sheetViews>
  <sheetFormatPr baseColWidth="10" defaultRowHeight="12.75"/>
  <sheetData>
    <row r="56" ht="15.75" customHeight="1"/>
  </sheetData>
  <sheetProtection sheet="1" objects="1" scenarios="1" formatColumns="0" formatRows="0"/>
  <pageMargins left="0.7" right="0.7" top="0.78740157499999996" bottom="0.78740157499999996" header="0.3" footer="0.3"/>
  <pageSetup paperSize="9" scale="97" fitToHeight="0" orientation="portrait" r:id="rId1"/>
  <headerFooter>
    <oddHeader xml:space="preserve">&amp;C&amp;G
</oddHeader>
    <oddFooter>&amp;CMärz 2021&amp;RHinweise</oddFooter>
  </headerFooter>
  <drawing r:id="rId2"/>
  <legacyDrawing r:id="rId3"/>
  <legacyDrawingHF r:id="rId4"/>
  <oleObjects>
    <mc:AlternateContent xmlns:mc="http://schemas.openxmlformats.org/markup-compatibility/2006">
      <mc:Choice Requires="x14">
        <oleObject progId="Word.Document.12" shapeId="1025" r:id="rId5">
          <objectPr defaultSize="0" r:id="rId6">
            <anchor moveWithCells="1">
              <from>
                <xdr:col>0</xdr:col>
                <xdr:colOff>247650</xdr:colOff>
                <xdr:row>25</xdr:row>
                <xdr:rowOff>9525</xdr:rowOff>
              </from>
              <to>
                <xdr:col>7</xdr:col>
                <xdr:colOff>209550</xdr:colOff>
                <xdr:row>58</xdr:row>
                <xdr:rowOff>85725</xdr:rowOff>
              </to>
            </anchor>
          </objectPr>
        </oleObject>
      </mc:Choice>
      <mc:Fallback>
        <oleObject progId="Word.Document.12" shapeId="1025" r:id="rId5"/>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2:I37"/>
  <sheetViews>
    <sheetView showZeros="0" topLeftCell="A5" zoomScale="80" zoomScaleNormal="80" zoomScaleSheetLayoutView="80" zoomScalePageLayoutView="70" workbookViewId="0">
      <selection activeCell="B5" sqref="B5"/>
    </sheetView>
  </sheetViews>
  <sheetFormatPr baseColWidth="10" defaultColWidth="11.42578125" defaultRowHeight="18.2" customHeight="1"/>
  <cols>
    <col min="1" max="1" width="6.28515625" style="33" customWidth="1"/>
    <col min="2" max="2" width="39" style="33" customWidth="1"/>
    <col min="3" max="3" width="7.140625" style="33" customWidth="1"/>
    <col min="4" max="8" width="15.5703125" style="33" customWidth="1"/>
    <col min="9" max="16384" width="11.42578125" style="33"/>
  </cols>
  <sheetData>
    <row r="2" spans="1:8" ht="28.5" customHeight="1">
      <c r="A2" s="646" t="s">
        <v>64</v>
      </c>
      <c r="B2" s="646"/>
      <c r="C2" s="646"/>
      <c r="D2" s="646"/>
      <c r="E2" s="646"/>
      <c r="F2" s="646"/>
      <c r="G2" s="646"/>
      <c r="H2" s="646"/>
    </row>
    <row r="3" spans="1:8" ht="45.95" customHeight="1">
      <c r="A3" s="647" t="s">
        <v>200</v>
      </c>
      <c r="B3" s="647"/>
      <c r="C3" s="647"/>
      <c r="D3" s="647"/>
      <c r="E3" s="647"/>
      <c r="F3" s="647"/>
      <c r="G3" s="647"/>
      <c r="H3" s="647"/>
    </row>
    <row r="4" spans="1:8" ht="5.45" customHeight="1" thickBot="1">
      <c r="A4" s="648"/>
      <c r="B4" s="648"/>
      <c r="C4" s="648"/>
      <c r="D4" s="648"/>
      <c r="E4" s="648"/>
      <c r="F4" s="648"/>
      <c r="G4" s="648"/>
      <c r="H4" s="648"/>
    </row>
    <row r="5" spans="1:8" s="34" customFormat="1" ht="42" customHeight="1">
      <c r="A5" s="223"/>
      <c r="B5" s="224" t="s">
        <v>65</v>
      </c>
      <c r="C5" s="225"/>
      <c r="D5" s="226" t="str">
        <f>'Tab_1 variable Kosten'!D4:D4</f>
        <v>Beispiel 1</v>
      </c>
      <c r="E5" s="227" t="str">
        <f>'Tab_1 variable Kosten'!E4:E4</f>
        <v>Beispiel 2</v>
      </c>
      <c r="F5" s="227" t="str">
        <f>'Tab_1 variable Kosten'!F4:F4</f>
        <v>Beispiel 3</v>
      </c>
      <c r="G5" s="228" t="str">
        <f>'Tab_1 variable Kosten'!G4:G4</f>
        <v>Beispiel 4</v>
      </c>
      <c r="H5" s="229" t="str">
        <f>'Tab_1 variable Kosten'!H4:H4</f>
        <v>Beispiel 5</v>
      </c>
    </row>
    <row r="6" spans="1:8" ht="78.400000000000006" customHeight="1">
      <c r="A6" s="230"/>
      <c r="B6" s="652" t="s">
        <v>66</v>
      </c>
      <c r="C6" s="653"/>
      <c r="D6" s="436">
        <f>IF('Tab_1 variable Kosten'!D5="","",'Tab_1 variable Kosten'!D5)</f>
        <v>0</v>
      </c>
      <c r="E6" s="437">
        <f>IF('Tab_1 variable Kosten'!E5="","",'Tab_1 variable Kosten'!E5)</f>
        <v>0</v>
      </c>
      <c r="F6" s="437">
        <f>IF('Tab_1 variable Kosten'!F5="","",'Tab_1 variable Kosten'!F5)</f>
        <v>0</v>
      </c>
      <c r="G6" s="438">
        <f>IF('Tab_1 variable Kosten'!G5="","",'Tab_1 variable Kosten'!G5)</f>
        <v>0</v>
      </c>
      <c r="H6" s="439">
        <f>IF('Tab_1 variable Kosten'!H5="","",'Tab_1 variable Kosten'!H5)</f>
        <v>0</v>
      </c>
    </row>
    <row r="7" spans="1:8" s="35" customFormat="1" ht="30.2" customHeight="1">
      <c r="A7" s="230"/>
      <c r="B7" s="231" t="s">
        <v>67</v>
      </c>
      <c r="C7" s="232"/>
      <c r="D7" s="440">
        <f>'Tab_1 variable Kosten'!D7</f>
        <v>0</v>
      </c>
      <c r="E7" s="441">
        <f>'Tab_1 variable Kosten'!E7</f>
        <v>0</v>
      </c>
      <c r="F7" s="441">
        <f>'Tab_1 variable Kosten'!F7</f>
        <v>0</v>
      </c>
      <c r="G7" s="442">
        <f>'Tab_1 variable Kosten'!G7</f>
        <v>0</v>
      </c>
      <c r="H7" s="443">
        <f>'Tab_1 variable Kosten'!H7</f>
        <v>0</v>
      </c>
    </row>
    <row r="8" spans="1:8" s="35" customFormat="1" ht="30.2" customHeight="1" thickBot="1">
      <c r="A8" s="230"/>
      <c r="B8" s="233" t="s">
        <v>3</v>
      </c>
      <c r="C8" s="234" t="s">
        <v>68</v>
      </c>
      <c r="D8" s="444">
        <f>'Tab_1 variable Kosten'!D8</f>
        <v>0</v>
      </c>
      <c r="E8" s="445">
        <f>'Tab_1 variable Kosten'!E8</f>
        <v>0</v>
      </c>
      <c r="F8" s="445">
        <f>'Tab_1 variable Kosten'!F8</f>
        <v>0</v>
      </c>
      <c r="G8" s="446">
        <f>'Tab_1 variable Kosten'!G8</f>
        <v>0</v>
      </c>
      <c r="H8" s="447">
        <f>'Tab_1 variable Kosten'!H8</f>
        <v>0</v>
      </c>
    </row>
    <row r="9" spans="1:8" s="35" customFormat="1" ht="25.15" customHeight="1" thickBot="1">
      <c r="A9" s="223"/>
      <c r="B9" s="235"/>
      <c r="C9" s="236"/>
      <c r="D9" s="649" t="s">
        <v>0</v>
      </c>
      <c r="E9" s="650"/>
      <c r="F9" s="650"/>
      <c r="G9" s="650"/>
      <c r="H9" s="651"/>
    </row>
    <row r="10" spans="1:8" ht="30.2" customHeight="1">
      <c r="A10" s="655" t="s">
        <v>69</v>
      </c>
      <c r="B10" s="36" t="s">
        <v>70</v>
      </c>
      <c r="C10" s="237" t="s">
        <v>71</v>
      </c>
      <c r="D10" s="448">
        <f>'Tab_1 variable Kosten'!D10</f>
        <v>0</v>
      </c>
      <c r="E10" s="449">
        <f>'Tab_1 variable Kosten'!E10</f>
        <v>0</v>
      </c>
      <c r="F10" s="449">
        <f>'Tab_1 variable Kosten'!F10</f>
        <v>0</v>
      </c>
      <c r="G10" s="450">
        <f>'Tab_1 variable Kosten'!G10</f>
        <v>0</v>
      </c>
      <c r="H10" s="451">
        <f>'Tab_1 variable Kosten'!H10</f>
        <v>0</v>
      </c>
    </row>
    <row r="11" spans="1:8" ht="30.2" customHeight="1">
      <c r="A11" s="655"/>
      <c r="B11" s="238" t="s">
        <v>72</v>
      </c>
      <c r="C11" s="239" t="s">
        <v>71</v>
      </c>
      <c r="D11" s="452">
        <f>'Tab_1 variable Kosten'!D12</f>
        <v>0</v>
      </c>
      <c r="E11" s="453">
        <f>'Tab_1 variable Kosten'!E12</f>
        <v>0</v>
      </c>
      <c r="F11" s="453">
        <f>'Tab_1 variable Kosten'!F12</f>
        <v>0</v>
      </c>
      <c r="G11" s="454">
        <f>'Tab_1 variable Kosten'!G12</f>
        <v>0</v>
      </c>
      <c r="H11" s="455">
        <f>'Tab_1 variable Kosten'!H12</f>
        <v>0</v>
      </c>
    </row>
    <row r="12" spans="1:8" ht="30.2" customHeight="1">
      <c r="A12" s="655"/>
      <c r="B12" s="240" t="s">
        <v>73</v>
      </c>
      <c r="C12" s="241" t="s">
        <v>71</v>
      </c>
      <c r="D12" s="456">
        <f>'Tab_1 variable Kosten'!D14</f>
        <v>0</v>
      </c>
      <c r="E12" s="457">
        <f>'Tab_1 variable Kosten'!E14</f>
        <v>0</v>
      </c>
      <c r="F12" s="457">
        <f>'Tab_1 variable Kosten'!F14</f>
        <v>0</v>
      </c>
      <c r="G12" s="458">
        <f>'Tab_1 variable Kosten'!G14</f>
        <v>0</v>
      </c>
      <c r="H12" s="459">
        <f>'Tab_1 variable Kosten'!H14</f>
        <v>0</v>
      </c>
    </row>
    <row r="13" spans="1:8" ht="30.2" customHeight="1">
      <c r="A13" s="655"/>
      <c r="B13" s="37" t="s">
        <v>74</v>
      </c>
      <c r="C13" s="242" t="s">
        <v>71</v>
      </c>
      <c r="D13" s="460">
        <f>'Tab_1 variable Kosten'!D16</f>
        <v>0</v>
      </c>
      <c r="E13" s="461">
        <f>'Tab_1 variable Kosten'!E16</f>
        <v>0</v>
      </c>
      <c r="F13" s="461">
        <f>'Tab_1 variable Kosten'!F16</f>
        <v>0</v>
      </c>
      <c r="G13" s="462">
        <f>'Tab_1 variable Kosten'!G16</f>
        <v>0</v>
      </c>
      <c r="H13" s="463">
        <f>'Tab_1 variable Kosten'!H16</f>
        <v>0</v>
      </c>
    </row>
    <row r="14" spans="1:8" ht="30.2" customHeight="1">
      <c r="A14" s="655"/>
      <c r="B14" s="240" t="s">
        <v>122</v>
      </c>
      <c r="C14" s="241" t="s">
        <v>71</v>
      </c>
      <c r="D14" s="464"/>
      <c r="E14" s="465"/>
      <c r="F14" s="465"/>
      <c r="G14" s="465"/>
      <c r="H14" s="466"/>
    </row>
    <row r="15" spans="1:8" ht="30.2" customHeight="1">
      <c r="A15" s="655"/>
      <c r="B15" s="355" t="s">
        <v>75</v>
      </c>
      <c r="C15" s="243" t="s">
        <v>71</v>
      </c>
      <c r="D15" s="467">
        <f>SUM(D10:D14)</f>
        <v>0</v>
      </c>
      <c r="E15" s="468">
        <f>SUM(E10:E14)</f>
        <v>0</v>
      </c>
      <c r="F15" s="468">
        <f t="shared" ref="F15:G15" si="0">SUM(F10:F14)</f>
        <v>0</v>
      </c>
      <c r="G15" s="468">
        <f t="shared" si="0"/>
        <v>0</v>
      </c>
      <c r="H15" s="469">
        <f>SUM(H10:H14)</f>
        <v>0</v>
      </c>
    </row>
    <row r="16" spans="1:8" ht="30.2" customHeight="1">
      <c r="A16" s="655"/>
      <c r="B16" s="41" t="s">
        <v>90</v>
      </c>
      <c r="C16" s="241" t="s">
        <v>71</v>
      </c>
      <c r="D16" s="470">
        <f>'Tab_3 Lohnkosten'!C16</f>
        <v>0</v>
      </c>
      <c r="E16" s="453">
        <f>'Tab_3 Lohnkosten'!E16</f>
        <v>0</v>
      </c>
      <c r="F16" s="453">
        <f>'Tab_3 Lohnkosten'!G16</f>
        <v>0</v>
      </c>
      <c r="G16" s="453">
        <f>'Tab_3 Lohnkosten'!I16</f>
        <v>0</v>
      </c>
      <c r="H16" s="455">
        <f>'Tab_3 Lohnkosten'!K16</f>
        <v>0</v>
      </c>
    </row>
    <row r="17" spans="1:9" ht="30.2" customHeight="1">
      <c r="A17" s="655"/>
      <c r="B17" s="37" t="s">
        <v>76</v>
      </c>
      <c r="C17" s="242" t="s">
        <v>71</v>
      </c>
      <c r="D17" s="470">
        <f>'Tab_3 Lohnkosten'!D13</f>
        <v>0</v>
      </c>
      <c r="E17" s="453">
        <f>'Tab_3 Lohnkosten'!F13</f>
        <v>0</v>
      </c>
      <c r="F17" s="453">
        <f>'Tab_3 Lohnkosten'!H13</f>
        <v>0</v>
      </c>
      <c r="G17" s="453">
        <f>'Tab_3 Lohnkosten'!J13</f>
        <v>0</v>
      </c>
      <c r="H17" s="455">
        <f>'Tab_3 Lohnkosten'!L13</f>
        <v>0</v>
      </c>
    </row>
    <row r="18" spans="1:9" ht="30.2" customHeight="1" thickBot="1">
      <c r="A18" s="656"/>
      <c r="B18" s="244" t="s">
        <v>77</v>
      </c>
      <c r="C18" s="245" t="s">
        <v>71</v>
      </c>
      <c r="D18" s="471">
        <f>SUM(D15:D17)</f>
        <v>0</v>
      </c>
      <c r="E18" s="472">
        <f>SUM(E15:E17)</f>
        <v>0</v>
      </c>
      <c r="F18" s="472">
        <f t="shared" ref="F18:G18" si="1">SUM(F15:F17)</f>
        <v>0</v>
      </c>
      <c r="G18" s="472">
        <f t="shared" si="1"/>
        <v>0</v>
      </c>
      <c r="H18" s="473">
        <f>SUM(H15:H17)</f>
        <v>0</v>
      </c>
    </row>
    <row r="19" spans="1:9" ht="55.9" customHeight="1">
      <c r="A19" s="657" t="s">
        <v>78</v>
      </c>
      <c r="B19" s="246" t="s">
        <v>121</v>
      </c>
      <c r="C19" s="237" t="s">
        <v>71</v>
      </c>
      <c r="D19" s="474">
        <f>'Tab_6 Feste Kosten'!C39</f>
        <v>0</v>
      </c>
      <c r="E19" s="475">
        <f>'Tab_6 Feste Kosten'!C39</f>
        <v>0</v>
      </c>
      <c r="F19" s="475">
        <f>'Tab_6 Feste Kosten'!C39</f>
        <v>0</v>
      </c>
      <c r="G19" s="476">
        <f>'Tab_6 Feste Kosten'!C39</f>
        <v>0</v>
      </c>
      <c r="H19" s="477">
        <f>'Tab_6 Feste Kosten'!C39</f>
        <v>0</v>
      </c>
      <c r="I19" s="33" t="s">
        <v>97</v>
      </c>
    </row>
    <row r="20" spans="1:9" ht="30.6" customHeight="1" thickBot="1">
      <c r="A20" s="658"/>
      <c r="B20" s="247" t="s">
        <v>79</v>
      </c>
      <c r="C20" s="245" t="s">
        <v>71</v>
      </c>
      <c r="D20" s="471">
        <f>SUM(D19:D19)</f>
        <v>0</v>
      </c>
      <c r="E20" s="472">
        <f>SUM(E19:E19)</f>
        <v>0</v>
      </c>
      <c r="F20" s="472">
        <f>SUM(F19:F19)</f>
        <v>0</v>
      </c>
      <c r="G20" s="472">
        <f>SUM(G19:G19)</f>
        <v>0</v>
      </c>
      <c r="H20" s="473">
        <f>SUM(H19:H19)</f>
        <v>0</v>
      </c>
    </row>
    <row r="21" spans="1:9" ht="36.75" customHeight="1" thickBot="1">
      <c r="A21" s="659" t="s">
        <v>80</v>
      </c>
      <c r="B21" s="660"/>
      <c r="C21" s="248" t="s">
        <v>71</v>
      </c>
      <c r="D21" s="471">
        <f>D18+D20</f>
        <v>0</v>
      </c>
      <c r="E21" s="472">
        <f>E18+E20</f>
        <v>0</v>
      </c>
      <c r="F21" s="472">
        <f>F18+F20</f>
        <v>0</v>
      </c>
      <c r="G21" s="472">
        <f>G18+G20</f>
        <v>0</v>
      </c>
      <c r="H21" s="473">
        <f>H18+H20</f>
        <v>0</v>
      </c>
    </row>
    <row r="22" spans="1:9" ht="30.6" customHeight="1" thickBot="1">
      <c r="A22" s="657" t="s">
        <v>81</v>
      </c>
      <c r="B22" s="249" t="s">
        <v>198</v>
      </c>
      <c r="C22" s="269">
        <v>10</v>
      </c>
      <c r="D22" s="457">
        <f>D21*$C$22/100</f>
        <v>0</v>
      </c>
      <c r="E22" s="457">
        <f t="shared" ref="E22:H22" si="2">E21*$C$22/100</f>
        <v>0</v>
      </c>
      <c r="F22" s="457">
        <f t="shared" si="2"/>
        <v>0</v>
      </c>
      <c r="G22" s="457">
        <f t="shared" si="2"/>
        <v>0</v>
      </c>
      <c r="H22" s="459">
        <f t="shared" si="2"/>
        <v>0</v>
      </c>
    </row>
    <row r="23" spans="1:9" ht="30.6" customHeight="1">
      <c r="A23" s="661"/>
      <c r="B23" s="240" t="s">
        <v>82</v>
      </c>
      <c r="C23" s="242" t="s">
        <v>71</v>
      </c>
      <c r="D23" s="457">
        <f>D21+D22</f>
        <v>0</v>
      </c>
      <c r="E23" s="457">
        <f>E21+E22</f>
        <v>0</v>
      </c>
      <c r="F23" s="457">
        <f t="shared" ref="F23" si="3">F21+F22</f>
        <v>0</v>
      </c>
      <c r="G23" s="457">
        <f>G21+G22</f>
        <v>0</v>
      </c>
      <c r="H23" s="459">
        <f>H21+H22</f>
        <v>0</v>
      </c>
    </row>
    <row r="24" spans="1:9" ht="30.6" customHeight="1" thickBot="1">
      <c r="A24" s="661"/>
      <c r="B24" s="249" t="s">
        <v>83</v>
      </c>
      <c r="C24" s="237" t="s">
        <v>71</v>
      </c>
      <c r="D24" s="457">
        <f>D23*19%</f>
        <v>0</v>
      </c>
      <c r="E24" s="457">
        <f t="shared" ref="E24:H24" si="4">E23*19%</f>
        <v>0</v>
      </c>
      <c r="F24" s="457">
        <f t="shared" si="4"/>
        <v>0</v>
      </c>
      <c r="G24" s="457">
        <f t="shared" si="4"/>
        <v>0</v>
      </c>
      <c r="H24" s="459">
        <f t="shared" si="4"/>
        <v>0</v>
      </c>
    </row>
    <row r="25" spans="1:9" ht="71.45" customHeight="1">
      <c r="A25" s="661"/>
      <c r="B25" s="381" t="s">
        <v>201</v>
      </c>
      <c r="C25" s="382" t="s">
        <v>71</v>
      </c>
      <c r="D25" s="478">
        <f>D23+D24</f>
        <v>0</v>
      </c>
      <c r="E25" s="479">
        <f>E23+E24</f>
        <v>0</v>
      </c>
      <c r="F25" s="479">
        <f>F23+F24</f>
        <v>0</v>
      </c>
      <c r="G25" s="479">
        <f t="shared" ref="G25:H25" si="5">G23+G24</f>
        <v>0</v>
      </c>
      <c r="H25" s="480">
        <f t="shared" si="5"/>
        <v>0</v>
      </c>
    </row>
    <row r="26" spans="1:9" ht="46.5" customHeight="1" thickBot="1">
      <c r="A26" s="661"/>
      <c r="B26" s="383" t="s">
        <v>188</v>
      </c>
      <c r="C26" s="384" t="s">
        <v>71</v>
      </c>
      <c r="D26" s="481">
        <f>D25*D7</f>
        <v>0</v>
      </c>
      <c r="E26" s="482">
        <f t="shared" ref="E26:G26" si="6">E25*E7</f>
        <v>0</v>
      </c>
      <c r="F26" s="482">
        <f t="shared" si="6"/>
        <v>0</v>
      </c>
      <c r="G26" s="482">
        <f t="shared" si="6"/>
        <v>0</v>
      </c>
      <c r="H26" s="483"/>
    </row>
    <row r="27" spans="1:9" s="34" customFormat="1" ht="34.5" customHeight="1">
      <c r="A27" s="661"/>
      <c r="B27" s="250" t="s">
        <v>54</v>
      </c>
      <c r="C27" s="237" t="s">
        <v>71</v>
      </c>
      <c r="D27" s="484"/>
      <c r="E27" s="485"/>
      <c r="F27" s="485"/>
      <c r="G27" s="486"/>
      <c r="H27" s="487"/>
    </row>
    <row r="28" spans="1:9" s="34" customFormat="1" ht="34.700000000000003" customHeight="1" thickBot="1">
      <c r="A28" s="658"/>
      <c r="B28" s="251" t="s">
        <v>84</v>
      </c>
      <c r="C28" s="252" t="s">
        <v>71</v>
      </c>
      <c r="D28" s="488"/>
      <c r="E28" s="489"/>
      <c r="F28" s="489"/>
      <c r="G28" s="489"/>
      <c r="H28" s="490"/>
    </row>
    <row r="29" spans="1:9" ht="8.25" customHeight="1"/>
    <row r="30" spans="1:9" s="38" customFormat="1" ht="14.1" customHeight="1">
      <c r="A30" s="654" t="s">
        <v>85</v>
      </c>
      <c r="B30" s="654"/>
      <c r="C30" s="654"/>
      <c r="D30" s="654"/>
      <c r="E30" s="654"/>
      <c r="F30" s="654"/>
      <c r="G30" s="654"/>
      <c r="H30" s="654"/>
    </row>
    <row r="31" spans="1:9" s="38" customFormat="1" ht="40.5" customHeight="1">
      <c r="A31" s="654" t="s">
        <v>94</v>
      </c>
      <c r="B31" s="654"/>
      <c r="C31" s="654"/>
      <c r="D31" s="654"/>
      <c r="E31" s="654"/>
      <c r="F31" s="654"/>
      <c r="G31" s="654"/>
      <c r="H31" s="654"/>
    </row>
    <row r="32" spans="1:9" ht="42" customHeight="1">
      <c r="A32" s="654" t="s">
        <v>199</v>
      </c>
      <c r="B32" s="654"/>
      <c r="C32" s="654"/>
      <c r="D32" s="654"/>
      <c r="E32" s="654"/>
      <c r="F32" s="654"/>
      <c r="G32" s="654"/>
      <c r="H32" s="654"/>
    </row>
    <row r="33" spans="1:8" ht="36.6" customHeight="1">
      <c r="A33" s="654"/>
      <c r="B33" s="654"/>
      <c r="C33" s="654"/>
      <c r="D33" s="654"/>
      <c r="E33" s="654"/>
      <c r="F33" s="654"/>
      <c r="G33" s="654"/>
      <c r="H33" s="654"/>
    </row>
    <row r="34" spans="1:8" ht="18.2" customHeight="1">
      <c r="A34" s="39"/>
    </row>
    <row r="35" spans="1:8" ht="18.2" customHeight="1">
      <c r="A35" s="40"/>
    </row>
    <row r="36" spans="1:8" ht="18.2" customHeight="1">
      <c r="A36" s="40"/>
    </row>
    <row r="37" spans="1:8" ht="18.2" customHeight="1">
      <c r="A37" s="39"/>
      <c r="B37" s="39"/>
    </row>
  </sheetData>
  <sheetProtection sheet="1" objects="1" scenarios="1" formatColumns="0" formatRows="0"/>
  <mergeCells count="13">
    <mergeCell ref="A31:H31"/>
    <mergeCell ref="A32:H32"/>
    <mergeCell ref="A33:H33"/>
    <mergeCell ref="A10:A18"/>
    <mergeCell ref="A19:A20"/>
    <mergeCell ref="A21:B21"/>
    <mergeCell ref="A22:A28"/>
    <mergeCell ref="A30:H30"/>
    <mergeCell ref="A2:H2"/>
    <mergeCell ref="A3:H3"/>
    <mergeCell ref="A4:H4"/>
    <mergeCell ref="D9:H9"/>
    <mergeCell ref="B6:C6"/>
  </mergeCells>
  <pageMargins left="0.7" right="0.7" top="0.75" bottom="0.75" header="0.3" footer="0.3"/>
  <pageSetup paperSize="9" scale="68" orientation="portrait" r:id="rId1"/>
  <headerFooter>
    <oddHeader>&amp;C&amp;G</oddHeader>
    <oddFooter>&amp;LBeratungsteam "Einkommensalternativen"
Burgenlandstr. 7,
55543 Bad Kreuznach&amp;CStand: März 2021&amp;R&amp;A</oddFooter>
  </headerFooter>
  <colBreaks count="1" manualBreakCount="1">
    <brk id="7" max="1048575" man="1"/>
  </colBreaks>
  <legacyDrawingHF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5:G29"/>
  <sheetViews>
    <sheetView showGridLines="0" view="pageLayout" topLeftCell="A7" zoomScaleNormal="100" workbookViewId="0">
      <selection activeCell="B18" sqref="B18"/>
    </sheetView>
  </sheetViews>
  <sheetFormatPr baseColWidth="10" defaultRowHeight="12.75"/>
  <sheetData>
    <row r="5" spans="1:7" ht="20.25">
      <c r="A5" s="253" t="s">
        <v>145</v>
      </c>
      <c r="B5" s="253"/>
      <c r="C5" s="253"/>
      <c r="D5" s="253"/>
      <c r="E5" s="253"/>
      <c r="F5" s="254"/>
    </row>
    <row r="8" spans="1:7">
      <c r="A8" s="270"/>
      <c r="B8" s="270"/>
      <c r="C8" s="270"/>
      <c r="D8" s="270"/>
      <c r="E8" s="270"/>
      <c r="F8" s="270"/>
      <c r="G8" s="270"/>
    </row>
    <row r="9" spans="1:7">
      <c r="A9" s="270"/>
      <c r="B9" s="270"/>
      <c r="C9" s="270"/>
      <c r="D9" s="270"/>
      <c r="E9" s="270"/>
      <c r="F9" s="270"/>
      <c r="G9" s="270"/>
    </row>
    <row r="10" spans="1:7">
      <c r="A10" s="270"/>
      <c r="B10" s="270"/>
      <c r="C10" s="270"/>
      <c r="D10" s="270"/>
      <c r="E10" s="270"/>
      <c r="F10" s="270"/>
      <c r="G10" s="270"/>
    </row>
    <row r="11" spans="1:7">
      <c r="A11" s="270"/>
      <c r="B11" s="270"/>
      <c r="C11" s="270"/>
      <c r="D11" s="270"/>
      <c r="E11" s="270"/>
      <c r="F11" s="270"/>
      <c r="G11" s="270"/>
    </row>
    <row r="12" spans="1:7">
      <c r="A12" s="270"/>
      <c r="B12" s="270"/>
      <c r="C12" s="270"/>
      <c r="D12" s="270"/>
      <c r="E12" s="270"/>
      <c r="F12" s="270"/>
      <c r="G12" s="270"/>
    </row>
    <row r="13" spans="1:7">
      <c r="A13" s="270"/>
      <c r="B13" s="270"/>
      <c r="C13" s="270"/>
      <c r="D13" s="270"/>
      <c r="E13" s="270"/>
      <c r="F13" s="270"/>
      <c r="G13" s="270"/>
    </row>
    <row r="14" spans="1:7">
      <c r="A14" s="270"/>
      <c r="B14" s="270"/>
      <c r="C14" s="270"/>
      <c r="D14" s="270"/>
      <c r="E14" s="270"/>
      <c r="F14" s="270"/>
      <c r="G14" s="270"/>
    </row>
    <row r="15" spans="1:7">
      <c r="A15" s="270"/>
      <c r="B15" s="270"/>
      <c r="C15" s="270"/>
      <c r="D15" s="270"/>
      <c r="E15" s="270"/>
      <c r="F15" s="270"/>
      <c r="G15" s="270"/>
    </row>
    <row r="16" spans="1:7">
      <c r="A16" s="270"/>
      <c r="B16" s="270"/>
      <c r="C16" s="270"/>
      <c r="D16" s="270"/>
      <c r="E16" s="270"/>
      <c r="F16" s="270"/>
      <c r="G16" s="270"/>
    </row>
    <row r="17" spans="1:7">
      <c r="A17" s="270"/>
      <c r="B17" s="270"/>
      <c r="C17" s="270"/>
      <c r="D17" s="270"/>
      <c r="E17" s="270"/>
      <c r="F17" s="270"/>
      <c r="G17" s="270"/>
    </row>
    <row r="18" spans="1:7">
      <c r="A18" s="270"/>
      <c r="B18" s="270"/>
      <c r="C18" s="270"/>
      <c r="D18" s="270"/>
      <c r="E18" s="270"/>
      <c r="F18" s="270"/>
      <c r="G18" s="270"/>
    </row>
    <row r="19" spans="1:7">
      <c r="A19" s="270"/>
      <c r="B19" s="270"/>
      <c r="C19" s="270"/>
      <c r="D19" s="270"/>
      <c r="E19" s="270"/>
      <c r="F19" s="270"/>
      <c r="G19" s="270"/>
    </row>
    <row r="20" spans="1:7">
      <c r="A20" s="270"/>
      <c r="B20" s="270"/>
      <c r="C20" s="270"/>
      <c r="D20" s="270"/>
      <c r="E20" s="270"/>
      <c r="F20" s="270"/>
      <c r="G20" s="270"/>
    </row>
    <row r="21" spans="1:7">
      <c r="A21" s="270"/>
      <c r="B21" s="270"/>
      <c r="C21" s="270"/>
      <c r="D21" s="270"/>
      <c r="E21" s="270"/>
      <c r="F21" s="270"/>
      <c r="G21" s="270"/>
    </row>
    <row r="22" spans="1:7">
      <c r="A22" s="270"/>
      <c r="B22" s="270"/>
      <c r="C22" s="270"/>
      <c r="D22" s="270"/>
      <c r="E22" s="270"/>
      <c r="F22" s="270"/>
      <c r="G22" s="270"/>
    </row>
    <row r="23" spans="1:7">
      <c r="A23" s="270"/>
      <c r="B23" s="270"/>
      <c r="C23" s="270"/>
      <c r="D23" s="270"/>
      <c r="E23" s="270"/>
      <c r="F23" s="270"/>
      <c r="G23" s="270"/>
    </row>
    <row r="24" spans="1:7">
      <c r="A24" s="270"/>
      <c r="B24" s="270"/>
      <c r="C24" s="270"/>
      <c r="D24" s="270"/>
      <c r="E24" s="270"/>
      <c r="F24" s="270"/>
      <c r="G24" s="270"/>
    </row>
    <row r="25" spans="1:7">
      <c r="A25" s="270"/>
      <c r="B25" s="270"/>
      <c r="C25" s="270"/>
      <c r="D25" s="270"/>
      <c r="E25" s="270"/>
      <c r="F25" s="270"/>
      <c r="G25" s="270"/>
    </row>
    <row r="26" spans="1:7">
      <c r="A26" s="270"/>
      <c r="B26" s="270"/>
      <c r="C26" s="270"/>
      <c r="D26" s="270"/>
      <c r="E26" s="270"/>
      <c r="F26" s="270"/>
      <c r="G26" s="270"/>
    </row>
    <row r="27" spans="1:7">
      <c r="A27" s="270"/>
      <c r="B27" s="270"/>
      <c r="C27" s="270"/>
      <c r="D27" s="270"/>
      <c r="E27" s="270"/>
      <c r="F27" s="270"/>
      <c r="G27" s="270"/>
    </row>
    <row r="28" spans="1:7">
      <c r="A28" s="270"/>
      <c r="B28" s="270"/>
      <c r="C28" s="270"/>
      <c r="D28" s="270"/>
      <c r="E28" s="270"/>
      <c r="F28" s="270"/>
      <c r="G28" s="270"/>
    </row>
    <row r="29" spans="1:7">
      <c r="A29" s="662" t="s">
        <v>135</v>
      </c>
      <c r="B29" s="662"/>
      <c r="C29" s="662"/>
      <c r="D29" s="662"/>
      <c r="E29" s="662"/>
    </row>
  </sheetData>
  <sheetProtection sheet="1" objects="1" scenarios="1" selectLockedCells="1"/>
  <dataConsolidate/>
  <mergeCells count="1">
    <mergeCell ref="A29:E29"/>
  </mergeCells>
  <pageMargins left="0.7" right="0.7" top="0.78740157499999996" bottom="0.78740157499999996" header="0.3" footer="0.3"/>
  <pageSetup paperSize="9" orientation="portrait" r:id="rId1"/>
  <drawing r:id="rId2"/>
  <legacyDrawing r:id="rId3"/>
  <oleObjects>
    <mc:AlternateContent xmlns:mc="http://schemas.openxmlformats.org/markup-compatibility/2006">
      <mc:Choice Requires="x14">
        <oleObject progId="AcroExch.Document.11" shapeId="4103" r:id="rId4">
          <objectPr locked="0" defaultSize="0" autoPict="0" r:id="rId5">
            <anchor moveWithCells="1">
              <from>
                <xdr:col>0</xdr:col>
                <xdr:colOff>0</xdr:colOff>
                <xdr:row>7</xdr:row>
                <xdr:rowOff>9525</xdr:rowOff>
              </from>
              <to>
                <xdr:col>5</xdr:col>
                <xdr:colOff>485775</xdr:colOff>
                <xdr:row>27</xdr:row>
                <xdr:rowOff>76200</xdr:rowOff>
              </to>
            </anchor>
          </objectPr>
        </oleObject>
      </mc:Choice>
      <mc:Fallback>
        <oleObject progId="AcroExch.Document.11" shapeId="4103"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M23"/>
  <sheetViews>
    <sheetView topLeftCell="A17" zoomScaleNormal="100" workbookViewId="0">
      <selection activeCell="F43" sqref="F43"/>
    </sheetView>
  </sheetViews>
  <sheetFormatPr baseColWidth="10" defaultRowHeight="12.75"/>
  <cols>
    <col min="1" max="1" width="4.42578125" customWidth="1"/>
    <col min="2" max="2" width="35.140625" customWidth="1"/>
    <col min="3" max="3" width="13.140625" customWidth="1"/>
    <col min="4" max="4" width="5.140625" customWidth="1"/>
    <col min="5" max="5" width="5" customWidth="1"/>
    <col min="6" max="6" width="11.140625" customWidth="1"/>
    <col min="12" max="13" width="10.85546875" customWidth="1"/>
  </cols>
  <sheetData>
    <row r="1" spans="1:13">
      <c r="B1" s="313" t="s">
        <v>146</v>
      </c>
    </row>
    <row r="2" spans="1:13" ht="13.5" thickBot="1">
      <c r="F2" s="491"/>
      <c r="G2" s="491"/>
      <c r="H2" s="491"/>
    </row>
    <row r="3" spans="1:13" ht="13.5" thickBot="1">
      <c r="A3" s="503" t="s">
        <v>147</v>
      </c>
      <c r="B3" s="509" t="s">
        <v>148</v>
      </c>
      <c r="C3" s="507" t="s">
        <v>149</v>
      </c>
      <c r="D3" s="507" t="s">
        <v>151</v>
      </c>
      <c r="E3" s="507"/>
      <c r="F3" s="504" t="s">
        <v>150</v>
      </c>
      <c r="G3" s="505"/>
      <c r="H3" s="506" t="s">
        <v>152</v>
      </c>
    </row>
    <row r="4" spans="1:13" ht="13.5" thickBot="1">
      <c r="A4" s="503"/>
      <c r="B4" s="510"/>
      <c r="C4" s="508"/>
      <c r="D4" s="508"/>
      <c r="E4" s="508"/>
      <c r="F4" s="316" t="s">
        <v>166</v>
      </c>
      <c r="G4" s="317" t="s">
        <v>165</v>
      </c>
      <c r="H4" s="506"/>
      <c r="M4" s="272" t="s">
        <v>151</v>
      </c>
    </row>
    <row r="5" spans="1:13" ht="30" customHeight="1">
      <c r="A5" s="273">
        <v>1</v>
      </c>
      <c r="B5" s="318" t="s">
        <v>158</v>
      </c>
      <c r="C5" s="330">
        <v>250</v>
      </c>
      <c r="D5" s="319" t="str">
        <f t="shared" ref="D5:D20" si="0">VLOOKUP($E5,$L$5:$M$10,2)</f>
        <v>Stück</v>
      </c>
      <c r="E5" s="320">
        <v>1</v>
      </c>
      <c r="F5" s="335"/>
      <c r="G5" s="333">
        <v>12.55</v>
      </c>
      <c r="H5" s="321">
        <f>IF($C5=0,0,G5/C5)</f>
        <v>5.0200000000000002E-2</v>
      </c>
      <c r="L5">
        <v>1</v>
      </c>
      <c r="M5" s="272" t="s">
        <v>153</v>
      </c>
    </row>
    <row r="6" spans="1:13" ht="30" customHeight="1">
      <c r="A6" s="273">
        <v>2</v>
      </c>
      <c r="B6" s="322" t="s">
        <v>159</v>
      </c>
      <c r="C6" s="331">
        <v>50</v>
      </c>
      <c r="D6" s="323" t="str">
        <f t="shared" si="0"/>
        <v>Stück</v>
      </c>
      <c r="E6" s="324">
        <v>1</v>
      </c>
      <c r="F6" s="336"/>
      <c r="G6" s="334">
        <v>10.88</v>
      </c>
      <c r="H6" s="325">
        <f t="shared" ref="H6:H20" si="1">IF($C6=0,0,G6/C6)</f>
        <v>0.21760000000000002</v>
      </c>
      <c r="L6">
        <v>2</v>
      </c>
      <c r="M6" t="s">
        <v>154</v>
      </c>
    </row>
    <row r="7" spans="1:13" ht="30" customHeight="1">
      <c r="A7" s="273">
        <v>3</v>
      </c>
      <c r="B7" s="322" t="s">
        <v>160</v>
      </c>
      <c r="C7" s="331">
        <v>40</v>
      </c>
      <c r="D7" s="323" t="str">
        <f t="shared" si="0"/>
        <v>Meter</v>
      </c>
      <c r="E7" s="324">
        <v>2</v>
      </c>
      <c r="F7" s="336"/>
      <c r="G7" s="334">
        <v>66.39</v>
      </c>
      <c r="H7" s="325">
        <f t="shared" si="1"/>
        <v>1.6597500000000001</v>
      </c>
      <c r="L7">
        <v>3</v>
      </c>
      <c r="M7" s="315"/>
    </row>
    <row r="8" spans="1:13" ht="30" customHeight="1">
      <c r="A8" s="273">
        <v>4</v>
      </c>
      <c r="B8" s="322" t="s">
        <v>161</v>
      </c>
      <c r="C8" s="331">
        <v>24</v>
      </c>
      <c r="D8" s="323" t="str">
        <f t="shared" si="0"/>
        <v>Meter</v>
      </c>
      <c r="E8" s="324">
        <v>2</v>
      </c>
      <c r="F8" s="336"/>
      <c r="G8" s="334">
        <v>17.86</v>
      </c>
      <c r="H8" s="325">
        <f t="shared" si="1"/>
        <v>0.74416666666666664</v>
      </c>
      <c r="L8">
        <v>4</v>
      </c>
      <c r="M8" s="314"/>
    </row>
    <row r="9" spans="1:13" ht="30" customHeight="1">
      <c r="A9" s="273">
        <v>5</v>
      </c>
      <c r="B9" s="322" t="s">
        <v>162</v>
      </c>
      <c r="C9" s="331">
        <v>50</v>
      </c>
      <c r="D9" s="323" t="str">
        <f t="shared" si="0"/>
        <v>Stück</v>
      </c>
      <c r="E9" s="324">
        <v>1</v>
      </c>
      <c r="F9" s="336"/>
      <c r="G9" s="334">
        <v>22.48</v>
      </c>
      <c r="H9" s="325">
        <f t="shared" si="1"/>
        <v>0.4496</v>
      </c>
      <c r="L9">
        <v>5</v>
      </c>
      <c r="M9" s="314"/>
    </row>
    <row r="10" spans="1:13" ht="30" customHeight="1">
      <c r="A10" s="273">
        <v>6</v>
      </c>
      <c r="B10" s="322" t="s">
        <v>163</v>
      </c>
      <c r="C10" s="331">
        <v>12</v>
      </c>
      <c r="D10" s="323" t="str">
        <f t="shared" si="0"/>
        <v>Stück</v>
      </c>
      <c r="E10" s="324">
        <v>1</v>
      </c>
      <c r="F10" s="336"/>
      <c r="G10" s="334">
        <v>12.56</v>
      </c>
      <c r="H10" s="325">
        <f t="shared" si="1"/>
        <v>1.0466666666666666</v>
      </c>
      <c r="L10">
        <v>6</v>
      </c>
      <c r="M10" s="314"/>
    </row>
    <row r="11" spans="1:13" ht="30" customHeight="1">
      <c r="A11" s="273">
        <v>7</v>
      </c>
      <c r="B11" s="322" t="s">
        <v>164</v>
      </c>
      <c r="C11" s="331">
        <v>36</v>
      </c>
      <c r="D11" s="323" t="str">
        <f t="shared" si="0"/>
        <v>Stück</v>
      </c>
      <c r="E11" s="324">
        <v>1</v>
      </c>
      <c r="F11" s="336"/>
      <c r="G11" s="334">
        <v>2.48</v>
      </c>
      <c r="H11" s="325">
        <f t="shared" si="1"/>
        <v>6.8888888888888888E-2</v>
      </c>
    </row>
    <row r="12" spans="1:13" ht="30" customHeight="1">
      <c r="A12" s="273">
        <v>8</v>
      </c>
      <c r="B12" s="322"/>
      <c r="C12" s="331"/>
      <c r="D12" s="323">
        <f t="shared" si="0"/>
        <v>0</v>
      </c>
      <c r="E12" s="324">
        <v>4</v>
      </c>
      <c r="F12" s="336"/>
      <c r="G12" s="334"/>
      <c r="H12" s="325">
        <f t="shared" si="1"/>
        <v>0</v>
      </c>
    </row>
    <row r="13" spans="1:13" ht="30" customHeight="1">
      <c r="A13" s="273">
        <v>9</v>
      </c>
      <c r="B13" s="322"/>
      <c r="C13" s="331"/>
      <c r="D13" s="323">
        <f t="shared" si="0"/>
        <v>0</v>
      </c>
      <c r="E13" s="324">
        <v>4</v>
      </c>
      <c r="F13" s="336"/>
      <c r="G13" s="334"/>
      <c r="H13" s="325">
        <f t="shared" si="1"/>
        <v>0</v>
      </c>
    </row>
    <row r="14" spans="1:13" ht="30" customHeight="1">
      <c r="A14" s="273">
        <v>10</v>
      </c>
      <c r="B14" s="322"/>
      <c r="C14" s="331"/>
      <c r="D14" s="323">
        <f t="shared" si="0"/>
        <v>0</v>
      </c>
      <c r="E14" s="324">
        <v>4</v>
      </c>
      <c r="F14" s="336"/>
      <c r="G14" s="334"/>
      <c r="H14" s="325">
        <f t="shared" si="1"/>
        <v>0</v>
      </c>
    </row>
    <row r="15" spans="1:13" ht="30" customHeight="1">
      <c r="A15" s="273">
        <v>11</v>
      </c>
      <c r="B15" s="322"/>
      <c r="C15" s="331"/>
      <c r="D15" s="323">
        <f t="shared" si="0"/>
        <v>0</v>
      </c>
      <c r="E15" s="324">
        <v>4</v>
      </c>
      <c r="F15" s="336"/>
      <c r="G15" s="334"/>
      <c r="H15" s="325">
        <f t="shared" si="1"/>
        <v>0</v>
      </c>
    </row>
    <row r="16" spans="1:13" ht="30" customHeight="1">
      <c r="A16" s="273">
        <v>12</v>
      </c>
      <c r="B16" s="322"/>
      <c r="C16" s="331"/>
      <c r="D16" s="323">
        <f t="shared" si="0"/>
        <v>0</v>
      </c>
      <c r="E16" s="324">
        <v>4</v>
      </c>
      <c r="F16" s="336"/>
      <c r="G16" s="334"/>
      <c r="H16" s="325">
        <f t="shared" si="1"/>
        <v>0</v>
      </c>
    </row>
    <row r="17" spans="1:8" ht="30" customHeight="1">
      <c r="A17" s="273">
        <v>13</v>
      </c>
      <c r="B17" s="322"/>
      <c r="C17" s="331"/>
      <c r="D17" s="323">
        <f t="shared" si="0"/>
        <v>0</v>
      </c>
      <c r="E17" s="324">
        <v>4</v>
      </c>
      <c r="F17" s="336"/>
      <c r="G17" s="334"/>
      <c r="H17" s="325">
        <f t="shared" si="1"/>
        <v>0</v>
      </c>
    </row>
    <row r="18" spans="1:8" ht="30" customHeight="1">
      <c r="A18" s="273">
        <v>14</v>
      </c>
      <c r="B18" s="326"/>
      <c r="C18" s="331"/>
      <c r="D18" s="323">
        <f t="shared" si="0"/>
        <v>0</v>
      </c>
      <c r="E18" s="324">
        <v>4</v>
      </c>
      <c r="F18" s="336"/>
      <c r="G18" s="334"/>
      <c r="H18" s="325">
        <f t="shared" si="1"/>
        <v>0</v>
      </c>
    </row>
    <row r="19" spans="1:8" ht="30" customHeight="1">
      <c r="A19" s="273">
        <v>15</v>
      </c>
      <c r="B19" s="326"/>
      <c r="C19" s="331"/>
      <c r="D19" s="323">
        <f t="shared" si="0"/>
        <v>0</v>
      </c>
      <c r="E19" s="324">
        <v>4</v>
      </c>
      <c r="F19" s="336"/>
      <c r="G19" s="334"/>
      <c r="H19" s="325">
        <f t="shared" si="1"/>
        <v>0</v>
      </c>
    </row>
    <row r="20" spans="1:8" ht="30" customHeight="1" thickBot="1">
      <c r="A20" s="273">
        <v>16</v>
      </c>
      <c r="B20" s="337"/>
      <c r="C20" s="332"/>
      <c r="D20" s="327">
        <f t="shared" si="0"/>
        <v>0</v>
      </c>
      <c r="E20" s="328">
        <v>3</v>
      </c>
      <c r="F20" s="492"/>
      <c r="G20" s="493"/>
      <c r="H20" s="329">
        <f t="shared" si="1"/>
        <v>0</v>
      </c>
    </row>
    <row r="21" spans="1:8">
      <c r="B21" s="270"/>
      <c r="C21" s="270"/>
      <c r="D21" s="270"/>
      <c r="F21" s="306"/>
      <c r="G21" s="306"/>
    </row>
    <row r="22" spans="1:8">
      <c r="B22" s="270"/>
      <c r="C22" s="270"/>
      <c r="D22" s="270"/>
    </row>
    <row r="23" spans="1:8">
      <c r="B23" s="270"/>
      <c r="C23" s="270"/>
      <c r="D23" s="270"/>
    </row>
  </sheetData>
  <sheetProtection sheet="1" objects="1" scenarios="1" formatColumns="0" formatRows="0"/>
  <mergeCells count="6">
    <mergeCell ref="A3:A4"/>
    <mergeCell ref="F3:G3"/>
    <mergeCell ref="H3:H4"/>
    <mergeCell ref="D3:E4"/>
    <mergeCell ref="C3:C4"/>
    <mergeCell ref="B3:B4"/>
  </mergeCells>
  <pageMargins left="0.70866141732283472" right="0.70866141732283472" top="0.78740157480314965" bottom="0.78740157480314965" header="0.31496062992125984" footer="0.31496062992125984"/>
  <pageSetup paperSize="9" scale="91" fitToHeight="0" orientation="portrait" r:id="rId1"/>
  <headerFooter>
    <oddHeader xml:space="preserve">&amp;C&amp;G
</oddHeader>
    <oddFooter>&amp;LBeratungsteam "Einkommensalternativen" 
Burgenlandstr. 7,
55543 Bad Kreuznach&amp;CStand: März 2021&amp;R&amp;A</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2290" r:id="rId5" name="Drop Down 2">
              <controlPr defaultSize="0" autoLine="0" autoPict="0">
                <anchor moveWithCells="1">
                  <from>
                    <xdr:col>3</xdr:col>
                    <xdr:colOff>9525</xdr:colOff>
                    <xdr:row>4</xdr:row>
                    <xdr:rowOff>28575</xdr:rowOff>
                  </from>
                  <to>
                    <xdr:col>5</xdr:col>
                    <xdr:colOff>0</xdr:colOff>
                    <xdr:row>4</xdr:row>
                    <xdr:rowOff>323850</xdr:rowOff>
                  </to>
                </anchor>
              </controlPr>
            </control>
          </mc:Choice>
        </mc:AlternateContent>
        <mc:AlternateContent xmlns:mc="http://schemas.openxmlformats.org/markup-compatibility/2006">
          <mc:Choice Requires="x14">
            <control shapeId="12291" r:id="rId6" name="Drop Down 3">
              <controlPr defaultSize="0" autoLine="0" autoPict="0">
                <anchor moveWithCells="1">
                  <from>
                    <xdr:col>3</xdr:col>
                    <xdr:colOff>19050</xdr:colOff>
                    <xdr:row>5</xdr:row>
                    <xdr:rowOff>28575</xdr:rowOff>
                  </from>
                  <to>
                    <xdr:col>5</xdr:col>
                    <xdr:colOff>9525</xdr:colOff>
                    <xdr:row>5</xdr:row>
                    <xdr:rowOff>323850</xdr:rowOff>
                  </to>
                </anchor>
              </controlPr>
            </control>
          </mc:Choice>
        </mc:AlternateContent>
        <mc:AlternateContent xmlns:mc="http://schemas.openxmlformats.org/markup-compatibility/2006">
          <mc:Choice Requires="x14">
            <control shapeId="12292" r:id="rId7" name="Drop Down 4">
              <controlPr defaultSize="0" autoLine="0" autoPict="0">
                <anchor moveWithCells="1">
                  <from>
                    <xdr:col>3</xdr:col>
                    <xdr:colOff>28575</xdr:colOff>
                    <xdr:row>6</xdr:row>
                    <xdr:rowOff>47625</xdr:rowOff>
                  </from>
                  <to>
                    <xdr:col>5</xdr:col>
                    <xdr:colOff>9525</xdr:colOff>
                    <xdr:row>6</xdr:row>
                    <xdr:rowOff>342900</xdr:rowOff>
                  </to>
                </anchor>
              </controlPr>
            </control>
          </mc:Choice>
        </mc:AlternateContent>
        <mc:AlternateContent xmlns:mc="http://schemas.openxmlformats.org/markup-compatibility/2006">
          <mc:Choice Requires="x14">
            <control shapeId="12293" r:id="rId8" name="Drop Down 5">
              <controlPr defaultSize="0" autoLine="0" autoPict="0">
                <anchor moveWithCells="1">
                  <from>
                    <xdr:col>3</xdr:col>
                    <xdr:colOff>28575</xdr:colOff>
                    <xdr:row>7</xdr:row>
                    <xdr:rowOff>28575</xdr:rowOff>
                  </from>
                  <to>
                    <xdr:col>5</xdr:col>
                    <xdr:colOff>9525</xdr:colOff>
                    <xdr:row>7</xdr:row>
                    <xdr:rowOff>333375</xdr:rowOff>
                  </to>
                </anchor>
              </controlPr>
            </control>
          </mc:Choice>
        </mc:AlternateContent>
        <mc:AlternateContent xmlns:mc="http://schemas.openxmlformats.org/markup-compatibility/2006">
          <mc:Choice Requires="x14">
            <control shapeId="12294" r:id="rId9" name="Drop Down 6">
              <controlPr defaultSize="0" autoLine="0" autoPict="0">
                <anchor moveWithCells="1">
                  <from>
                    <xdr:col>3</xdr:col>
                    <xdr:colOff>28575</xdr:colOff>
                    <xdr:row>8</xdr:row>
                    <xdr:rowOff>38100</xdr:rowOff>
                  </from>
                  <to>
                    <xdr:col>5</xdr:col>
                    <xdr:colOff>9525</xdr:colOff>
                    <xdr:row>8</xdr:row>
                    <xdr:rowOff>333375</xdr:rowOff>
                  </to>
                </anchor>
              </controlPr>
            </control>
          </mc:Choice>
        </mc:AlternateContent>
        <mc:AlternateContent xmlns:mc="http://schemas.openxmlformats.org/markup-compatibility/2006">
          <mc:Choice Requires="x14">
            <control shapeId="12295" r:id="rId10" name="Drop Down 7">
              <controlPr defaultSize="0" autoLine="0" autoPict="0">
                <anchor moveWithCells="1">
                  <from>
                    <xdr:col>3</xdr:col>
                    <xdr:colOff>28575</xdr:colOff>
                    <xdr:row>9</xdr:row>
                    <xdr:rowOff>38100</xdr:rowOff>
                  </from>
                  <to>
                    <xdr:col>5</xdr:col>
                    <xdr:colOff>19050</xdr:colOff>
                    <xdr:row>9</xdr:row>
                    <xdr:rowOff>333375</xdr:rowOff>
                  </to>
                </anchor>
              </controlPr>
            </control>
          </mc:Choice>
        </mc:AlternateContent>
        <mc:AlternateContent xmlns:mc="http://schemas.openxmlformats.org/markup-compatibility/2006">
          <mc:Choice Requires="x14">
            <control shapeId="12296" r:id="rId11" name="Drop Down 8">
              <controlPr defaultSize="0" autoLine="0" autoPict="0">
                <anchor moveWithCells="1">
                  <from>
                    <xdr:col>3</xdr:col>
                    <xdr:colOff>19050</xdr:colOff>
                    <xdr:row>10</xdr:row>
                    <xdr:rowOff>28575</xdr:rowOff>
                  </from>
                  <to>
                    <xdr:col>5</xdr:col>
                    <xdr:colOff>9525</xdr:colOff>
                    <xdr:row>10</xdr:row>
                    <xdr:rowOff>323850</xdr:rowOff>
                  </to>
                </anchor>
              </controlPr>
            </control>
          </mc:Choice>
        </mc:AlternateContent>
        <mc:AlternateContent xmlns:mc="http://schemas.openxmlformats.org/markup-compatibility/2006">
          <mc:Choice Requires="x14">
            <control shapeId="12297" r:id="rId12" name="Drop Down 9">
              <controlPr defaultSize="0" autoLine="0" autoPict="0">
                <anchor moveWithCells="1">
                  <from>
                    <xdr:col>3</xdr:col>
                    <xdr:colOff>9525</xdr:colOff>
                    <xdr:row>17</xdr:row>
                    <xdr:rowOff>28575</xdr:rowOff>
                  </from>
                  <to>
                    <xdr:col>5</xdr:col>
                    <xdr:colOff>0</xdr:colOff>
                    <xdr:row>17</xdr:row>
                    <xdr:rowOff>323850</xdr:rowOff>
                  </to>
                </anchor>
              </controlPr>
            </control>
          </mc:Choice>
        </mc:AlternateContent>
        <mc:AlternateContent xmlns:mc="http://schemas.openxmlformats.org/markup-compatibility/2006">
          <mc:Choice Requires="x14">
            <control shapeId="12298" r:id="rId13" name="Drop Down 10">
              <controlPr defaultSize="0" autoLine="0" autoPict="0">
                <anchor moveWithCells="1">
                  <from>
                    <xdr:col>3</xdr:col>
                    <xdr:colOff>19050</xdr:colOff>
                    <xdr:row>18</xdr:row>
                    <xdr:rowOff>28575</xdr:rowOff>
                  </from>
                  <to>
                    <xdr:col>5</xdr:col>
                    <xdr:colOff>9525</xdr:colOff>
                    <xdr:row>18</xdr:row>
                    <xdr:rowOff>333375</xdr:rowOff>
                  </to>
                </anchor>
              </controlPr>
            </control>
          </mc:Choice>
        </mc:AlternateContent>
        <mc:AlternateContent xmlns:mc="http://schemas.openxmlformats.org/markup-compatibility/2006">
          <mc:Choice Requires="x14">
            <control shapeId="12299" r:id="rId14" name="Drop Down 11">
              <controlPr defaultSize="0" autoLine="0" autoPict="0">
                <anchor moveWithCells="1">
                  <from>
                    <xdr:col>3</xdr:col>
                    <xdr:colOff>9525</xdr:colOff>
                    <xdr:row>19</xdr:row>
                    <xdr:rowOff>38100</xdr:rowOff>
                  </from>
                  <to>
                    <xdr:col>5</xdr:col>
                    <xdr:colOff>0</xdr:colOff>
                    <xdr:row>19</xdr:row>
                    <xdr:rowOff>333375</xdr:rowOff>
                  </to>
                </anchor>
              </controlPr>
            </control>
          </mc:Choice>
        </mc:AlternateContent>
        <mc:AlternateContent xmlns:mc="http://schemas.openxmlformats.org/markup-compatibility/2006">
          <mc:Choice Requires="x14">
            <control shapeId="12300" r:id="rId15" name="Drop Down 12">
              <controlPr defaultSize="0" autoLine="0" autoPict="0">
                <anchor moveWithCells="1">
                  <from>
                    <xdr:col>3</xdr:col>
                    <xdr:colOff>19050</xdr:colOff>
                    <xdr:row>11</xdr:row>
                    <xdr:rowOff>28575</xdr:rowOff>
                  </from>
                  <to>
                    <xdr:col>5</xdr:col>
                    <xdr:colOff>9525</xdr:colOff>
                    <xdr:row>11</xdr:row>
                    <xdr:rowOff>323850</xdr:rowOff>
                  </to>
                </anchor>
              </controlPr>
            </control>
          </mc:Choice>
        </mc:AlternateContent>
        <mc:AlternateContent xmlns:mc="http://schemas.openxmlformats.org/markup-compatibility/2006">
          <mc:Choice Requires="x14">
            <control shapeId="12301" r:id="rId16" name="Drop Down 13">
              <controlPr defaultSize="0" autoLine="0" autoPict="0">
                <anchor moveWithCells="1">
                  <from>
                    <xdr:col>3</xdr:col>
                    <xdr:colOff>19050</xdr:colOff>
                    <xdr:row>12</xdr:row>
                    <xdr:rowOff>28575</xdr:rowOff>
                  </from>
                  <to>
                    <xdr:col>5</xdr:col>
                    <xdr:colOff>9525</xdr:colOff>
                    <xdr:row>12</xdr:row>
                    <xdr:rowOff>323850</xdr:rowOff>
                  </to>
                </anchor>
              </controlPr>
            </control>
          </mc:Choice>
        </mc:AlternateContent>
        <mc:AlternateContent xmlns:mc="http://schemas.openxmlformats.org/markup-compatibility/2006">
          <mc:Choice Requires="x14">
            <control shapeId="12302" r:id="rId17" name="Drop Down 14">
              <controlPr defaultSize="0" autoLine="0" autoPict="0">
                <anchor moveWithCells="1">
                  <from>
                    <xdr:col>3</xdr:col>
                    <xdr:colOff>19050</xdr:colOff>
                    <xdr:row>13</xdr:row>
                    <xdr:rowOff>28575</xdr:rowOff>
                  </from>
                  <to>
                    <xdr:col>5</xdr:col>
                    <xdr:colOff>9525</xdr:colOff>
                    <xdr:row>13</xdr:row>
                    <xdr:rowOff>323850</xdr:rowOff>
                  </to>
                </anchor>
              </controlPr>
            </control>
          </mc:Choice>
        </mc:AlternateContent>
        <mc:AlternateContent xmlns:mc="http://schemas.openxmlformats.org/markup-compatibility/2006">
          <mc:Choice Requires="x14">
            <control shapeId="12303" r:id="rId18" name="Drop Down 15">
              <controlPr defaultSize="0" autoLine="0" autoPict="0">
                <anchor moveWithCells="1">
                  <from>
                    <xdr:col>3</xdr:col>
                    <xdr:colOff>19050</xdr:colOff>
                    <xdr:row>14</xdr:row>
                    <xdr:rowOff>28575</xdr:rowOff>
                  </from>
                  <to>
                    <xdr:col>5</xdr:col>
                    <xdr:colOff>9525</xdr:colOff>
                    <xdr:row>14</xdr:row>
                    <xdr:rowOff>323850</xdr:rowOff>
                  </to>
                </anchor>
              </controlPr>
            </control>
          </mc:Choice>
        </mc:AlternateContent>
        <mc:AlternateContent xmlns:mc="http://schemas.openxmlformats.org/markup-compatibility/2006">
          <mc:Choice Requires="x14">
            <control shapeId="12304" r:id="rId19" name="Drop Down 16">
              <controlPr defaultSize="0" autoLine="0" autoPict="0">
                <anchor moveWithCells="1">
                  <from>
                    <xdr:col>3</xdr:col>
                    <xdr:colOff>19050</xdr:colOff>
                    <xdr:row>15</xdr:row>
                    <xdr:rowOff>28575</xdr:rowOff>
                  </from>
                  <to>
                    <xdr:col>5</xdr:col>
                    <xdr:colOff>9525</xdr:colOff>
                    <xdr:row>15</xdr:row>
                    <xdr:rowOff>323850</xdr:rowOff>
                  </to>
                </anchor>
              </controlPr>
            </control>
          </mc:Choice>
        </mc:AlternateContent>
        <mc:AlternateContent xmlns:mc="http://schemas.openxmlformats.org/markup-compatibility/2006">
          <mc:Choice Requires="x14">
            <control shapeId="12305" r:id="rId20" name="Drop Down 17">
              <controlPr defaultSize="0" autoLine="0" autoPict="0">
                <anchor moveWithCells="1">
                  <from>
                    <xdr:col>3</xdr:col>
                    <xdr:colOff>19050</xdr:colOff>
                    <xdr:row>16</xdr:row>
                    <xdr:rowOff>28575</xdr:rowOff>
                  </from>
                  <to>
                    <xdr:col>5</xdr:col>
                    <xdr:colOff>9525</xdr:colOff>
                    <xdr:row>16</xdr:row>
                    <xdr:rowOff>323850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N27"/>
  <sheetViews>
    <sheetView showZeros="0" topLeftCell="A4" zoomScale="110" zoomScaleNormal="110" zoomScalePageLayoutView="90" workbookViewId="0">
      <selection activeCell="B4" sqref="B4:D4"/>
    </sheetView>
  </sheetViews>
  <sheetFormatPr baseColWidth="10" defaultRowHeight="12.75"/>
  <cols>
    <col min="1" max="1" width="2.28515625" customWidth="1"/>
    <col min="2" max="2" width="26.7109375" customWidth="1"/>
    <col min="3" max="4" width="8.42578125" customWidth="1"/>
    <col min="5" max="14" width="10.5703125" customWidth="1"/>
  </cols>
  <sheetData>
    <row r="1" spans="1:14" ht="15">
      <c r="B1" s="307" t="s">
        <v>170</v>
      </c>
      <c r="C1" s="308"/>
      <c r="D1" s="308"/>
      <c r="E1" s="308"/>
      <c r="F1" s="309"/>
      <c r="G1" s="309"/>
      <c r="H1" s="307"/>
      <c r="I1" s="307"/>
      <c r="J1" s="307"/>
      <c r="K1" s="307"/>
      <c r="L1" s="307"/>
      <c r="M1" s="307"/>
      <c r="N1" s="307"/>
    </row>
    <row r="2" spans="1:14" ht="18.600000000000001" customHeight="1" thickBot="1">
      <c r="B2" s="511" t="s">
        <v>155</v>
      </c>
      <c r="C2" s="511"/>
      <c r="D2" s="511"/>
      <c r="E2" s="511"/>
      <c r="F2" s="511"/>
      <c r="G2" s="511"/>
      <c r="H2" s="511"/>
      <c r="I2" s="511"/>
      <c r="J2" s="511"/>
      <c r="K2" s="511"/>
      <c r="L2" s="511"/>
      <c r="M2" s="310"/>
      <c r="N2" s="310"/>
    </row>
    <row r="3" spans="1:14" ht="5.0999999999999996" customHeight="1" thickBot="1">
      <c r="A3" s="4"/>
      <c r="B3" s="4"/>
      <c r="C3" s="4"/>
      <c r="D3" s="4"/>
      <c r="E3" s="4"/>
      <c r="F3" s="4"/>
      <c r="G3" s="4"/>
      <c r="H3" s="4"/>
      <c r="I3" s="4"/>
      <c r="J3" s="4"/>
      <c r="K3" s="4"/>
      <c r="L3" s="4"/>
      <c r="M3" s="4"/>
      <c r="N3" s="4"/>
    </row>
    <row r="4" spans="1:14" ht="33.950000000000003" customHeight="1" thickBot="1">
      <c r="B4" s="526" t="s">
        <v>5</v>
      </c>
      <c r="C4" s="527"/>
      <c r="D4" s="528"/>
      <c r="E4" s="542" t="s">
        <v>189</v>
      </c>
      <c r="F4" s="543"/>
      <c r="G4" s="522" t="s">
        <v>95</v>
      </c>
      <c r="H4" s="523"/>
      <c r="I4" s="522" t="s">
        <v>60</v>
      </c>
      <c r="J4" s="523"/>
      <c r="K4" s="522" t="s">
        <v>61</v>
      </c>
      <c r="L4" s="523"/>
      <c r="M4" s="522" t="s">
        <v>62</v>
      </c>
      <c r="N4" s="529"/>
    </row>
    <row r="5" spans="1:14" ht="49.5" customHeight="1" thickBot="1">
      <c r="B5" s="539" t="s">
        <v>56</v>
      </c>
      <c r="C5" s="540"/>
      <c r="D5" s="541"/>
      <c r="E5" s="530"/>
      <c r="F5" s="517"/>
      <c r="G5" s="516"/>
      <c r="H5" s="517"/>
      <c r="I5" s="524"/>
      <c r="J5" s="525"/>
      <c r="K5" s="516"/>
      <c r="L5" s="517"/>
      <c r="M5" s="311"/>
      <c r="N5" s="312"/>
    </row>
    <row r="6" spans="1:14" ht="19.5" customHeight="1" thickBot="1">
      <c r="B6" s="526" t="s">
        <v>185</v>
      </c>
      <c r="C6" s="527"/>
      <c r="D6" s="528"/>
      <c r="E6" s="546"/>
      <c r="F6" s="547"/>
      <c r="G6" s="547"/>
      <c r="H6" s="547"/>
      <c r="I6" s="547"/>
      <c r="J6" s="547"/>
      <c r="K6" s="547"/>
      <c r="L6" s="547"/>
      <c r="M6" s="547"/>
      <c r="N6" s="548"/>
    </row>
    <row r="7" spans="1:14" ht="15.95" customHeight="1">
      <c r="B7" s="533" t="s">
        <v>2</v>
      </c>
      <c r="C7" s="534"/>
      <c r="D7" s="535"/>
      <c r="E7" s="512"/>
      <c r="F7" s="513"/>
      <c r="G7" s="518"/>
      <c r="H7" s="519"/>
      <c r="I7" s="518"/>
      <c r="J7" s="519"/>
      <c r="K7" s="518"/>
      <c r="L7" s="519"/>
      <c r="M7" s="518"/>
      <c r="N7" s="544"/>
    </row>
    <row r="8" spans="1:14" ht="19.5" customHeight="1" thickBot="1">
      <c r="B8" s="536" t="s">
        <v>63</v>
      </c>
      <c r="C8" s="537"/>
      <c r="D8" s="538"/>
      <c r="E8" s="514"/>
      <c r="F8" s="515"/>
      <c r="G8" s="520"/>
      <c r="H8" s="521"/>
      <c r="I8" s="520"/>
      <c r="J8" s="521"/>
      <c r="K8" s="520"/>
      <c r="L8" s="521"/>
      <c r="M8" s="520"/>
      <c r="N8" s="545"/>
    </row>
    <row r="9" spans="1:14" s="274" customFormat="1" ht="9.75" customHeight="1" thickBot="1">
      <c r="B9"/>
      <c r="C9"/>
      <c r="D9"/>
      <c r="E9"/>
      <c r="F9"/>
      <c r="G9"/>
      <c r="H9"/>
      <c r="I9"/>
      <c r="J9"/>
      <c r="K9"/>
      <c r="L9"/>
      <c r="M9"/>
      <c r="N9"/>
    </row>
    <row r="10" spans="1:14" s="274" customFormat="1" ht="25.5" customHeight="1" thickBot="1">
      <c r="A10" s="275">
        <f>VLOOKUP($B11,Stammdaten!$A$5:$H$20,1)</f>
        <v>1</v>
      </c>
      <c r="B10" s="288" t="s">
        <v>148</v>
      </c>
      <c r="C10" s="289" t="s">
        <v>151</v>
      </c>
      <c r="D10" s="290" t="s">
        <v>152</v>
      </c>
      <c r="E10" s="290" t="s">
        <v>157</v>
      </c>
      <c r="F10" s="290" t="s">
        <v>156</v>
      </c>
      <c r="G10" s="290" t="s">
        <v>157</v>
      </c>
      <c r="H10" s="290" t="s">
        <v>156</v>
      </c>
      <c r="I10" s="290" t="s">
        <v>157</v>
      </c>
      <c r="J10" s="290" t="s">
        <v>156</v>
      </c>
      <c r="K10" s="290" t="s">
        <v>157</v>
      </c>
      <c r="L10" s="290" t="s">
        <v>156</v>
      </c>
      <c r="M10" s="290" t="s">
        <v>157</v>
      </c>
      <c r="N10" s="291" t="s">
        <v>156</v>
      </c>
    </row>
    <row r="11" spans="1:14" s="274" customFormat="1" ht="20.100000000000001" customHeight="1">
      <c r="A11" s="275">
        <f>VLOOKUP($B12,Stammdaten!$A$5:$H$20,1)</f>
        <v>3</v>
      </c>
      <c r="B11" s="416">
        <v>1</v>
      </c>
      <c r="C11" s="296" t="str">
        <f>VLOOKUP($B11,Stammdaten!$A$5:$H$20,4)</f>
        <v>Stück</v>
      </c>
      <c r="D11" s="299">
        <f>VLOOKUP($B11,Stammdaten!$A$5:$H$20,8)</f>
        <v>5.0200000000000002E-2</v>
      </c>
      <c r="E11" s="304"/>
      <c r="F11" s="276">
        <f>E11*$D11</f>
        <v>0</v>
      </c>
      <c r="G11" s="304"/>
      <c r="H11" s="276">
        <f t="shared" ref="H11:H20" si="0">G11*$D11</f>
        <v>0</v>
      </c>
      <c r="I11" s="304"/>
      <c r="J11" s="276">
        <f t="shared" ref="J11:J20" si="1">I11*$D11</f>
        <v>0</v>
      </c>
      <c r="K11" s="304"/>
      <c r="L11" s="276">
        <f>K11*$D11</f>
        <v>0</v>
      </c>
      <c r="M11" s="304"/>
      <c r="N11" s="284">
        <f t="shared" ref="N11:N20" si="2">M11*$D11</f>
        <v>0</v>
      </c>
    </row>
    <row r="12" spans="1:14" s="274" customFormat="1" ht="20.100000000000001" customHeight="1">
      <c r="A12" s="275">
        <f>VLOOKUP($B13,Stammdaten!$A$5:$H$20,1)</f>
        <v>1</v>
      </c>
      <c r="B12" s="417">
        <v>3</v>
      </c>
      <c r="C12" s="297" t="str">
        <f>VLOOKUP($B12,Stammdaten!$A$5:$H$20,4)</f>
        <v>Meter</v>
      </c>
      <c r="D12" s="300">
        <f>VLOOKUP($B12,Stammdaten!$A$5:$H$20,8)</f>
        <v>1.6597500000000001</v>
      </c>
      <c r="E12" s="303"/>
      <c r="F12" s="277">
        <f t="shared" ref="F12:F20" si="3">E12*$D12</f>
        <v>0</v>
      </c>
      <c r="G12" s="303"/>
      <c r="H12" s="277">
        <f t="shared" si="0"/>
        <v>0</v>
      </c>
      <c r="I12" s="303"/>
      <c r="J12" s="277">
        <f t="shared" si="1"/>
        <v>0</v>
      </c>
      <c r="K12" s="303"/>
      <c r="L12" s="277">
        <f t="shared" ref="L12:L20" si="4">K12*$D12</f>
        <v>0</v>
      </c>
      <c r="M12" s="303"/>
      <c r="N12" s="285">
        <f t="shared" si="2"/>
        <v>0</v>
      </c>
    </row>
    <row r="13" spans="1:14" s="274" customFormat="1" ht="20.100000000000001" customHeight="1">
      <c r="A13" s="275">
        <f>VLOOKUP($B14,Stammdaten!$A$5:$H$20,1)</f>
        <v>7</v>
      </c>
      <c r="B13" s="417">
        <v>1</v>
      </c>
      <c r="C13" s="297" t="str">
        <f>VLOOKUP($B13,Stammdaten!$A$5:$H$20,4)</f>
        <v>Stück</v>
      </c>
      <c r="D13" s="300">
        <f>VLOOKUP($B13,Stammdaten!$A$5:$H$20,8)</f>
        <v>5.0200000000000002E-2</v>
      </c>
      <c r="E13" s="303"/>
      <c r="F13" s="277">
        <f t="shared" si="3"/>
        <v>0</v>
      </c>
      <c r="G13" s="303"/>
      <c r="H13" s="277">
        <f t="shared" si="0"/>
        <v>0</v>
      </c>
      <c r="I13" s="303"/>
      <c r="J13" s="277">
        <f t="shared" si="1"/>
        <v>0</v>
      </c>
      <c r="K13" s="303"/>
      <c r="L13" s="277">
        <f t="shared" si="4"/>
        <v>0</v>
      </c>
      <c r="M13" s="303"/>
      <c r="N13" s="285">
        <f t="shared" si="2"/>
        <v>0</v>
      </c>
    </row>
    <row r="14" spans="1:14" s="274" customFormat="1" ht="20.100000000000001" customHeight="1">
      <c r="A14" s="275">
        <f>VLOOKUP($B15,Stammdaten!$A$5:$H$20,1)</f>
        <v>6</v>
      </c>
      <c r="B14" s="417">
        <v>7</v>
      </c>
      <c r="C14" s="297" t="str">
        <f>VLOOKUP($B14,Stammdaten!$A$5:$H$20,4)</f>
        <v>Stück</v>
      </c>
      <c r="D14" s="300">
        <f>VLOOKUP($B14,Stammdaten!$A$5:$H$20,8)</f>
        <v>6.8888888888888888E-2</v>
      </c>
      <c r="E14" s="303"/>
      <c r="F14" s="277">
        <f t="shared" si="3"/>
        <v>0</v>
      </c>
      <c r="G14" s="303"/>
      <c r="H14" s="277">
        <f t="shared" si="0"/>
        <v>0</v>
      </c>
      <c r="I14" s="303"/>
      <c r="J14" s="277">
        <f t="shared" si="1"/>
        <v>0</v>
      </c>
      <c r="K14" s="303"/>
      <c r="L14" s="277">
        <f t="shared" si="4"/>
        <v>0</v>
      </c>
      <c r="M14" s="303"/>
      <c r="N14" s="285">
        <f t="shared" si="2"/>
        <v>0</v>
      </c>
    </row>
    <row r="15" spans="1:14" s="274" customFormat="1" ht="20.100000000000001" customHeight="1">
      <c r="A15" s="275">
        <f>VLOOKUP($B16,Stammdaten!$A$5:$H$20,1)</f>
        <v>2</v>
      </c>
      <c r="B15" s="417">
        <v>6</v>
      </c>
      <c r="C15" s="297" t="str">
        <f>VLOOKUP($B15,Stammdaten!$A$5:$H$20,4)</f>
        <v>Stück</v>
      </c>
      <c r="D15" s="300">
        <f>VLOOKUP($B15,Stammdaten!$A$5:$H$20,8)</f>
        <v>1.0466666666666666</v>
      </c>
      <c r="E15" s="303"/>
      <c r="F15" s="277">
        <f t="shared" si="3"/>
        <v>0</v>
      </c>
      <c r="G15" s="303"/>
      <c r="H15" s="277">
        <f t="shared" si="0"/>
        <v>0</v>
      </c>
      <c r="I15" s="303"/>
      <c r="J15" s="277">
        <f t="shared" si="1"/>
        <v>0</v>
      </c>
      <c r="K15" s="303"/>
      <c r="L15" s="277">
        <f t="shared" si="4"/>
        <v>0</v>
      </c>
      <c r="M15" s="303"/>
      <c r="N15" s="285">
        <f t="shared" si="2"/>
        <v>0</v>
      </c>
    </row>
    <row r="16" spans="1:14" s="274" customFormat="1" ht="20.100000000000001" customHeight="1">
      <c r="A16" s="275">
        <f>VLOOKUP($B17,Stammdaten!$A$5:$H$20,1)</f>
        <v>9</v>
      </c>
      <c r="B16" s="417">
        <v>2</v>
      </c>
      <c r="C16" s="297" t="str">
        <f>VLOOKUP($B16,Stammdaten!$A$5:$H$20,4)</f>
        <v>Stück</v>
      </c>
      <c r="D16" s="300">
        <f>VLOOKUP($B16,Stammdaten!$A$5:$H$20,8)</f>
        <v>0.21760000000000002</v>
      </c>
      <c r="E16" s="303"/>
      <c r="F16" s="277">
        <f t="shared" si="3"/>
        <v>0</v>
      </c>
      <c r="G16" s="303"/>
      <c r="H16" s="277">
        <f t="shared" si="0"/>
        <v>0</v>
      </c>
      <c r="I16" s="303"/>
      <c r="J16" s="277">
        <f t="shared" si="1"/>
        <v>0</v>
      </c>
      <c r="K16" s="303"/>
      <c r="L16" s="277">
        <f t="shared" si="4"/>
        <v>0</v>
      </c>
      <c r="M16" s="303"/>
      <c r="N16" s="285">
        <f t="shared" si="2"/>
        <v>0</v>
      </c>
    </row>
    <row r="17" spans="1:14" s="274" customFormat="1" ht="20.100000000000001" customHeight="1">
      <c r="A17" s="275">
        <f>VLOOKUP($B18,Stammdaten!$A$5:$H$20,1)</f>
        <v>10</v>
      </c>
      <c r="B17" s="417">
        <v>9</v>
      </c>
      <c r="C17" s="297">
        <f>VLOOKUP($B17,Stammdaten!$A$5:$H$20,4)</f>
        <v>0</v>
      </c>
      <c r="D17" s="300">
        <f>VLOOKUP($B17,Stammdaten!$A$5:$H$20,8)</f>
        <v>0</v>
      </c>
      <c r="E17" s="303"/>
      <c r="F17" s="277">
        <f t="shared" si="3"/>
        <v>0</v>
      </c>
      <c r="G17" s="303"/>
      <c r="H17" s="277">
        <f t="shared" si="0"/>
        <v>0</v>
      </c>
      <c r="I17" s="303"/>
      <c r="J17" s="277">
        <f t="shared" si="1"/>
        <v>0</v>
      </c>
      <c r="K17" s="303"/>
      <c r="L17" s="277">
        <f t="shared" si="4"/>
        <v>0</v>
      </c>
      <c r="M17" s="303"/>
      <c r="N17" s="285">
        <f t="shared" si="2"/>
        <v>0</v>
      </c>
    </row>
    <row r="18" spans="1:14" s="274" customFormat="1" ht="20.100000000000001" customHeight="1">
      <c r="A18" s="275">
        <f>VLOOKUP($B19,Stammdaten!$A$5:$H$20,1)</f>
        <v>9</v>
      </c>
      <c r="B18" s="417">
        <v>10</v>
      </c>
      <c r="C18" s="297">
        <f>VLOOKUP($B18,Stammdaten!$A$5:$H$20,4)</f>
        <v>0</v>
      </c>
      <c r="D18" s="300">
        <f>VLOOKUP($B18,Stammdaten!$A$5:$H$20,8)</f>
        <v>0</v>
      </c>
      <c r="E18" s="303"/>
      <c r="F18" s="277">
        <f t="shared" si="3"/>
        <v>0</v>
      </c>
      <c r="G18" s="303"/>
      <c r="H18" s="277">
        <f t="shared" si="0"/>
        <v>0</v>
      </c>
      <c r="I18" s="303"/>
      <c r="J18" s="277">
        <f t="shared" si="1"/>
        <v>0</v>
      </c>
      <c r="K18" s="303"/>
      <c r="L18" s="277">
        <f t="shared" si="4"/>
        <v>0</v>
      </c>
      <c r="M18" s="303"/>
      <c r="N18" s="285">
        <f t="shared" si="2"/>
        <v>0</v>
      </c>
    </row>
    <row r="19" spans="1:14" s="274" customFormat="1" ht="20.100000000000001" customHeight="1">
      <c r="A19" s="275">
        <f>VLOOKUP($B20,Stammdaten!$A$5:$H$20,1)</f>
        <v>9</v>
      </c>
      <c r="B19" s="417">
        <v>9</v>
      </c>
      <c r="C19" s="297">
        <f>VLOOKUP($B19,Stammdaten!$A$5:$H$20,4)</f>
        <v>0</v>
      </c>
      <c r="D19" s="300">
        <f>VLOOKUP($B19,Stammdaten!$A$5:$H$20,8)</f>
        <v>0</v>
      </c>
      <c r="E19" s="303"/>
      <c r="F19" s="277">
        <f t="shared" si="3"/>
        <v>0</v>
      </c>
      <c r="G19" s="303"/>
      <c r="H19" s="277">
        <f t="shared" si="0"/>
        <v>0</v>
      </c>
      <c r="I19" s="303"/>
      <c r="J19" s="277">
        <f t="shared" si="1"/>
        <v>0</v>
      </c>
      <c r="K19" s="303"/>
      <c r="L19" s="277">
        <f t="shared" si="4"/>
        <v>0</v>
      </c>
      <c r="M19" s="303"/>
      <c r="N19" s="285">
        <f t="shared" si="2"/>
        <v>0</v>
      </c>
    </row>
    <row r="20" spans="1:14" ht="18.75" customHeight="1" thickBot="1">
      <c r="B20" s="418">
        <v>9</v>
      </c>
      <c r="C20" s="298">
        <f>VLOOKUP($B20,Stammdaten!$A$5:$H$20,4)</f>
        <v>0</v>
      </c>
      <c r="D20" s="301">
        <f>VLOOKUP($B20,Stammdaten!$A$5:$H$20,8)</f>
        <v>0</v>
      </c>
      <c r="E20" s="305"/>
      <c r="F20" s="286">
        <f t="shared" si="3"/>
        <v>0</v>
      </c>
      <c r="G20" s="305"/>
      <c r="H20" s="286">
        <f t="shared" si="0"/>
        <v>0</v>
      </c>
      <c r="I20" s="305"/>
      <c r="J20" s="286">
        <f t="shared" si="1"/>
        <v>0</v>
      </c>
      <c r="K20" s="305"/>
      <c r="L20" s="286">
        <f t="shared" si="4"/>
        <v>0</v>
      </c>
      <c r="M20" s="305"/>
      <c r="N20" s="287">
        <f t="shared" si="2"/>
        <v>0</v>
      </c>
    </row>
    <row r="21" spans="1:14" ht="20.100000000000001" customHeight="1" thickBot="1">
      <c r="M21" s="306"/>
    </row>
    <row r="22" spans="1:14" ht="20.100000000000001" customHeight="1">
      <c r="B22" s="531" t="s">
        <v>169</v>
      </c>
      <c r="C22" s="278" t="s">
        <v>167</v>
      </c>
      <c r="D22" s="278"/>
      <c r="E22" s="295"/>
      <c r="F22" s="279">
        <f>SUM(F11:F20)</f>
        <v>0</v>
      </c>
      <c r="G22" s="295"/>
      <c r="H22" s="279">
        <f>SUM(H11:H20)</f>
        <v>0</v>
      </c>
      <c r="I22" s="295"/>
      <c r="J22" s="279">
        <f>SUM(J11:J20)</f>
        <v>0</v>
      </c>
      <c r="K22" s="295"/>
      <c r="L22" s="279">
        <f>SUM(L11:L20)</f>
        <v>0</v>
      </c>
      <c r="M22" s="295"/>
      <c r="N22" s="280">
        <f>SUM(N11:N20)</f>
        <v>0</v>
      </c>
    </row>
    <row r="23" spans="1:14" ht="13.5" thickBot="1">
      <c r="B23" s="532"/>
      <c r="C23" s="281" t="s">
        <v>168</v>
      </c>
      <c r="D23" s="281"/>
      <c r="E23" s="302"/>
      <c r="F23" s="282">
        <f>IF(E$7=0,0,F22/E$7)</f>
        <v>0</v>
      </c>
      <c r="G23" s="302"/>
      <c r="H23" s="282">
        <f>IF(G$7=0,0,H22/G$7)</f>
        <v>0</v>
      </c>
      <c r="I23" s="302"/>
      <c r="J23" s="282">
        <f>IF(I$7=0,0,J22/I$7)</f>
        <v>0</v>
      </c>
      <c r="K23" s="302"/>
      <c r="L23" s="282">
        <f>IF(K$7=0,0,L22/K$7)</f>
        <v>0</v>
      </c>
      <c r="M23" s="302"/>
      <c r="N23" s="283">
        <f>IF(M$7=0,0,N22/M$7)</f>
        <v>0</v>
      </c>
    </row>
    <row r="25" spans="1:14" ht="14.25">
      <c r="B25" s="425" t="s">
        <v>193</v>
      </c>
      <c r="C25" s="425"/>
      <c r="D25" s="425"/>
      <c r="E25" s="272"/>
      <c r="F25" s="272"/>
      <c r="G25" s="272"/>
      <c r="H25" s="272"/>
      <c r="I25" s="272"/>
      <c r="J25" s="272"/>
      <c r="K25" s="272"/>
    </row>
    <row r="26" spans="1:14" ht="14.25">
      <c r="B26" s="425" t="s">
        <v>194</v>
      </c>
      <c r="C26" s="425"/>
      <c r="D26" s="425"/>
      <c r="E26" s="272"/>
      <c r="F26" s="272"/>
      <c r="G26" s="272"/>
      <c r="H26" s="272"/>
      <c r="I26" s="272"/>
      <c r="J26" s="272"/>
      <c r="K26" s="272"/>
    </row>
    <row r="27" spans="1:14" ht="14.25">
      <c r="B27" s="272" t="s">
        <v>195</v>
      </c>
      <c r="C27" s="272"/>
      <c r="D27" s="272"/>
      <c r="E27" s="272"/>
      <c r="F27" s="272"/>
      <c r="G27" s="272"/>
      <c r="H27" s="272"/>
      <c r="I27" s="272"/>
      <c r="J27" s="272"/>
      <c r="K27" s="272"/>
    </row>
  </sheetData>
  <sheetProtection sheet="1" objects="1" scenarios="1" formatColumns="0" formatRows="0"/>
  <mergeCells count="31">
    <mergeCell ref="M4:N4"/>
    <mergeCell ref="E5:F5"/>
    <mergeCell ref="B22:B23"/>
    <mergeCell ref="B7:D7"/>
    <mergeCell ref="B8:D8"/>
    <mergeCell ref="B5:D5"/>
    <mergeCell ref="E4:F4"/>
    <mergeCell ref="M7:N7"/>
    <mergeCell ref="M8:N8"/>
    <mergeCell ref="B4:D4"/>
    <mergeCell ref="E6:F6"/>
    <mergeCell ref="G6:H6"/>
    <mergeCell ref="I6:J6"/>
    <mergeCell ref="K6:L6"/>
    <mergeCell ref="M6:N6"/>
    <mergeCell ref="B2:L2"/>
    <mergeCell ref="E7:F7"/>
    <mergeCell ref="E8:F8"/>
    <mergeCell ref="G5:H5"/>
    <mergeCell ref="G7:H7"/>
    <mergeCell ref="G8:H8"/>
    <mergeCell ref="G4:H4"/>
    <mergeCell ref="I4:J4"/>
    <mergeCell ref="K4:L4"/>
    <mergeCell ref="I5:J5"/>
    <mergeCell ref="I7:J7"/>
    <mergeCell ref="I8:J8"/>
    <mergeCell ref="K5:L5"/>
    <mergeCell ref="K7:L7"/>
    <mergeCell ref="K8:L8"/>
    <mergeCell ref="B6:D6"/>
  </mergeCells>
  <pageMargins left="0.70866141732283472" right="0.70866141732283472" top="0.78740157480314965" bottom="0.81377314814814816" header="0.31496062992125984" footer="0.31496062992125984"/>
  <pageSetup paperSize="9" scale="89" orientation="landscape" r:id="rId1"/>
  <headerFooter>
    <oddHeader>&amp;C&amp;G</oddHeader>
    <oddFooter>&amp;LBeratungsteam "Einkommensalternativen"
Burgenlandstr. 7,
55543 Bad Kreuznach&amp;CStand: März 2021&amp;R&amp;A</oddFooter>
  </headerFooter>
  <ignoredErrors>
    <ignoredError sqref="H18:H20 J18:J20 L18:L20 N18:N20 D18:D20 F18:F20" evalError="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3320" r:id="rId5" name="Drop Down 8">
              <controlPr defaultSize="0" autoLine="0" autoPict="0">
                <anchor moveWithCells="1">
                  <from>
                    <xdr:col>1</xdr:col>
                    <xdr:colOff>19050</xdr:colOff>
                    <xdr:row>14</xdr:row>
                    <xdr:rowOff>247650</xdr:rowOff>
                  </from>
                  <to>
                    <xdr:col>2</xdr:col>
                    <xdr:colOff>19050</xdr:colOff>
                    <xdr:row>15</xdr:row>
                    <xdr:rowOff>228600</xdr:rowOff>
                  </to>
                </anchor>
              </controlPr>
            </control>
          </mc:Choice>
        </mc:AlternateContent>
        <mc:AlternateContent xmlns:mc="http://schemas.openxmlformats.org/markup-compatibility/2006">
          <mc:Choice Requires="x14">
            <control shapeId="13314" r:id="rId6" name="Drop Down 2">
              <controlPr defaultSize="0" autoLine="0" autoPict="0">
                <anchor moveWithCells="1">
                  <from>
                    <xdr:col>1</xdr:col>
                    <xdr:colOff>19050</xdr:colOff>
                    <xdr:row>10</xdr:row>
                    <xdr:rowOff>0</xdr:rowOff>
                  </from>
                  <to>
                    <xdr:col>2</xdr:col>
                    <xdr:colOff>19050</xdr:colOff>
                    <xdr:row>10</xdr:row>
                    <xdr:rowOff>238125</xdr:rowOff>
                  </to>
                </anchor>
              </controlPr>
            </control>
          </mc:Choice>
        </mc:AlternateContent>
        <mc:AlternateContent xmlns:mc="http://schemas.openxmlformats.org/markup-compatibility/2006">
          <mc:Choice Requires="x14">
            <control shapeId="13316" r:id="rId7" name="Drop Down 4">
              <controlPr defaultSize="0" autoLine="0" autoPict="0">
                <anchor moveWithCells="1">
                  <from>
                    <xdr:col>1</xdr:col>
                    <xdr:colOff>28575</xdr:colOff>
                    <xdr:row>12</xdr:row>
                    <xdr:rowOff>28575</xdr:rowOff>
                  </from>
                  <to>
                    <xdr:col>2</xdr:col>
                    <xdr:colOff>9525</xdr:colOff>
                    <xdr:row>13</xdr:row>
                    <xdr:rowOff>9525</xdr:rowOff>
                  </to>
                </anchor>
              </controlPr>
            </control>
          </mc:Choice>
        </mc:AlternateContent>
        <mc:AlternateContent xmlns:mc="http://schemas.openxmlformats.org/markup-compatibility/2006">
          <mc:Choice Requires="x14">
            <control shapeId="13317" r:id="rId8" name="Drop Down 5">
              <controlPr defaultSize="0" autoLine="0" autoPict="0">
                <anchor moveWithCells="1">
                  <from>
                    <xdr:col>1</xdr:col>
                    <xdr:colOff>28575</xdr:colOff>
                    <xdr:row>11</xdr:row>
                    <xdr:rowOff>19050</xdr:rowOff>
                  </from>
                  <to>
                    <xdr:col>1</xdr:col>
                    <xdr:colOff>1781175</xdr:colOff>
                    <xdr:row>12</xdr:row>
                    <xdr:rowOff>9525</xdr:rowOff>
                  </to>
                </anchor>
              </controlPr>
            </control>
          </mc:Choice>
        </mc:AlternateContent>
        <mc:AlternateContent xmlns:mc="http://schemas.openxmlformats.org/markup-compatibility/2006">
          <mc:Choice Requires="x14">
            <control shapeId="13318" r:id="rId9" name="Drop Down 6">
              <controlPr defaultSize="0" autoLine="0" autoPict="0">
                <anchor moveWithCells="1">
                  <from>
                    <xdr:col>1</xdr:col>
                    <xdr:colOff>28575</xdr:colOff>
                    <xdr:row>13</xdr:row>
                    <xdr:rowOff>28575</xdr:rowOff>
                  </from>
                  <to>
                    <xdr:col>2</xdr:col>
                    <xdr:colOff>19050</xdr:colOff>
                    <xdr:row>13</xdr:row>
                    <xdr:rowOff>238125</xdr:rowOff>
                  </to>
                </anchor>
              </controlPr>
            </control>
          </mc:Choice>
        </mc:AlternateContent>
        <mc:AlternateContent xmlns:mc="http://schemas.openxmlformats.org/markup-compatibility/2006">
          <mc:Choice Requires="x14">
            <control shapeId="13319" r:id="rId10" name="Drop Down 7">
              <controlPr defaultSize="0" autoLine="0" autoPict="0">
                <anchor moveWithCells="1">
                  <from>
                    <xdr:col>1</xdr:col>
                    <xdr:colOff>19050</xdr:colOff>
                    <xdr:row>14</xdr:row>
                    <xdr:rowOff>9525</xdr:rowOff>
                  </from>
                  <to>
                    <xdr:col>2</xdr:col>
                    <xdr:colOff>9525</xdr:colOff>
                    <xdr:row>14</xdr:row>
                    <xdr:rowOff>219075</xdr:rowOff>
                  </to>
                </anchor>
              </controlPr>
            </control>
          </mc:Choice>
        </mc:AlternateContent>
        <mc:AlternateContent xmlns:mc="http://schemas.openxmlformats.org/markup-compatibility/2006">
          <mc:Choice Requires="x14">
            <control shapeId="13321" r:id="rId11" name="Drop Down 9">
              <controlPr defaultSize="0" autoLine="0" autoPict="0">
                <anchor moveWithCells="1">
                  <from>
                    <xdr:col>1</xdr:col>
                    <xdr:colOff>28575</xdr:colOff>
                    <xdr:row>16</xdr:row>
                    <xdr:rowOff>9525</xdr:rowOff>
                  </from>
                  <to>
                    <xdr:col>2</xdr:col>
                    <xdr:colOff>19050</xdr:colOff>
                    <xdr:row>16</xdr:row>
                    <xdr:rowOff>238125</xdr:rowOff>
                  </to>
                </anchor>
              </controlPr>
            </control>
          </mc:Choice>
        </mc:AlternateContent>
        <mc:AlternateContent xmlns:mc="http://schemas.openxmlformats.org/markup-compatibility/2006">
          <mc:Choice Requires="x14">
            <control shapeId="13322" r:id="rId12" name="Drop Down 10">
              <controlPr defaultSize="0" autoLine="0" autoPict="0">
                <anchor moveWithCells="1">
                  <from>
                    <xdr:col>1</xdr:col>
                    <xdr:colOff>28575</xdr:colOff>
                    <xdr:row>17</xdr:row>
                    <xdr:rowOff>28575</xdr:rowOff>
                  </from>
                  <to>
                    <xdr:col>2</xdr:col>
                    <xdr:colOff>19050</xdr:colOff>
                    <xdr:row>17</xdr:row>
                    <xdr:rowOff>238125</xdr:rowOff>
                  </to>
                </anchor>
              </controlPr>
            </control>
          </mc:Choice>
        </mc:AlternateContent>
        <mc:AlternateContent xmlns:mc="http://schemas.openxmlformats.org/markup-compatibility/2006">
          <mc:Choice Requires="x14">
            <control shapeId="13323" r:id="rId13" name="Drop Down 11">
              <controlPr defaultSize="0" autoLine="0" autoPict="0">
                <anchor moveWithCells="1">
                  <from>
                    <xdr:col>1</xdr:col>
                    <xdr:colOff>28575</xdr:colOff>
                    <xdr:row>18</xdr:row>
                    <xdr:rowOff>28575</xdr:rowOff>
                  </from>
                  <to>
                    <xdr:col>2</xdr:col>
                    <xdr:colOff>9525</xdr:colOff>
                    <xdr:row>18</xdr:row>
                    <xdr:rowOff>238125</xdr:rowOff>
                  </to>
                </anchor>
              </controlPr>
            </control>
          </mc:Choice>
        </mc:AlternateContent>
        <mc:AlternateContent xmlns:mc="http://schemas.openxmlformats.org/markup-compatibility/2006">
          <mc:Choice Requires="x14">
            <control shapeId="13324" r:id="rId14" name="Drop Down 12">
              <controlPr defaultSize="0" autoLine="0" autoPict="0">
                <anchor moveWithCells="1">
                  <from>
                    <xdr:col>1</xdr:col>
                    <xdr:colOff>28575</xdr:colOff>
                    <xdr:row>19</xdr:row>
                    <xdr:rowOff>19050</xdr:rowOff>
                  </from>
                  <to>
                    <xdr:col>2</xdr:col>
                    <xdr:colOff>19050</xdr:colOff>
                    <xdr:row>19</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'Tab_1 variable Kosten'!$M$5:$R$5</xm:f>
          </x14:formula1>
          <xm:sqref>G6:N6</xm:sqref>
        </x14:dataValidation>
        <x14:dataValidation type="list" allowBlank="1" showInputMessage="1" showErrorMessage="1">
          <x14:formula1>
            <xm:f>'Tab_1 variable Kosten'!$M$5:$R$5</xm:f>
          </x14:formula1>
          <xm:sqref>E6:F6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R164"/>
  <sheetViews>
    <sheetView showZeros="0" zoomScale="80" zoomScaleNormal="80" zoomScaleSheetLayoutView="80" zoomScalePageLayoutView="60" workbookViewId="0">
      <selection activeCell="G8" sqref="G8"/>
    </sheetView>
  </sheetViews>
  <sheetFormatPr baseColWidth="10" defaultColWidth="11.42578125" defaultRowHeight="14.25"/>
  <cols>
    <col min="1" max="2" width="14.5703125" style="2" customWidth="1"/>
    <col min="3" max="3" width="18.42578125" style="2" customWidth="1"/>
    <col min="4" max="8" width="24.140625" style="2" customWidth="1"/>
    <col min="9" max="16384" width="11.42578125" style="2"/>
  </cols>
  <sheetData>
    <row r="1" spans="1:18" ht="20.25">
      <c r="A1" s="119" t="s">
        <v>138</v>
      </c>
      <c r="B1" s="120"/>
      <c r="C1" s="121"/>
      <c r="D1" s="120"/>
      <c r="E1" s="119"/>
      <c r="F1" s="119"/>
      <c r="G1" s="119"/>
      <c r="H1" s="119"/>
      <c r="I1" s="5"/>
      <c r="J1" s="6"/>
      <c r="K1" s="6"/>
      <c r="L1" s="6"/>
      <c r="M1" s="6"/>
      <c r="N1" s="6"/>
      <c r="O1" s="6"/>
    </row>
    <row r="2" spans="1:18" ht="34.5" customHeight="1" thickBot="1">
      <c r="A2" s="574" t="s">
        <v>139</v>
      </c>
      <c r="B2" s="574"/>
      <c r="C2" s="574"/>
      <c r="D2" s="574"/>
      <c r="E2" s="574"/>
      <c r="F2" s="574"/>
      <c r="G2" s="574"/>
      <c r="H2" s="574"/>
      <c r="I2" s="5"/>
      <c r="J2" s="6"/>
    </row>
    <row r="3" spans="1:18" s="4" customFormat="1" ht="5.25" customHeight="1" thickBot="1">
      <c r="K3" s="356" t="s">
        <v>187</v>
      </c>
      <c r="L3" s="6"/>
      <c r="M3" s="6"/>
      <c r="N3" s="6"/>
      <c r="O3" s="6"/>
      <c r="P3" s="2"/>
      <c r="Q3" s="2"/>
      <c r="R3" s="2"/>
    </row>
    <row r="4" spans="1:18" ht="44.1" customHeight="1" thickBot="1">
      <c r="A4" s="571" t="s">
        <v>5</v>
      </c>
      <c r="B4" s="572"/>
      <c r="C4" s="573"/>
      <c r="D4" s="340" t="str">
        <f>'Erfassung variable Kosten'!E4</f>
        <v>Beispiel 1</v>
      </c>
      <c r="E4" s="271" t="str">
        <f>'Erfassung variable Kosten'!G4</f>
        <v>Beispiel 2</v>
      </c>
      <c r="F4" s="271" t="str">
        <f>'Erfassung variable Kosten'!I4</f>
        <v>Beispiel 3</v>
      </c>
      <c r="G4" s="271" t="str">
        <f>'Erfassung variable Kosten'!K4</f>
        <v>Beispiel 4</v>
      </c>
      <c r="H4" s="341" t="str">
        <f>'Erfassung variable Kosten'!M4</f>
        <v>Beispiel 5</v>
      </c>
      <c r="K4" s="4"/>
      <c r="L4" s="4"/>
      <c r="M4" s="4"/>
      <c r="N4" s="4"/>
      <c r="O4" s="4"/>
      <c r="P4" s="4"/>
      <c r="Q4" s="4"/>
      <c r="R4" s="4"/>
    </row>
    <row r="5" spans="1:18" ht="78" customHeight="1">
      <c r="A5" s="575" t="s">
        <v>56</v>
      </c>
      <c r="B5" s="576"/>
      <c r="C5" s="577"/>
      <c r="D5" s="342">
        <f>'Erfassung variable Kosten'!E5</f>
        <v>0</v>
      </c>
      <c r="E5" s="343">
        <f>'Erfassung variable Kosten'!G5</f>
        <v>0</v>
      </c>
      <c r="F5" s="342">
        <f>'Erfassung variable Kosten'!I5</f>
        <v>0</v>
      </c>
      <c r="G5" s="344">
        <f>'Erfassung variable Kosten'!K5</f>
        <v>0</v>
      </c>
      <c r="H5" s="345">
        <f>'Erfassung variable Kosten'!M5</f>
        <v>0</v>
      </c>
      <c r="K5" s="357" t="s">
        <v>175</v>
      </c>
      <c r="L5" s="358"/>
      <c r="M5" s="359"/>
      <c r="N5" s="360" t="s">
        <v>173</v>
      </c>
      <c r="O5" s="360" t="s">
        <v>179</v>
      </c>
      <c r="P5" s="360" t="s">
        <v>180</v>
      </c>
      <c r="Q5" s="360" t="s">
        <v>174</v>
      </c>
      <c r="R5" s="361" t="s">
        <v>183</v>
      </c>
    </row>
    <row r="6" spans="1:18" s="7" customFormat="1" ht="23.25" customHeight="1">
      <c r="A6" s="584" t="s">
        <v>185</v>
      </c>
      <c r="B6" s="585"/>
      <c r="C6" s="586"/>
      <c r="D6" s="351">
        <f>'Erfassung variable Kosten'!E6</f>
        <v>0</v>
      </c>
      <c r="E6" s="352">
        <f>'Erfassung variable Kosten'!G6</f>
        <v>0</v>
      </c>
      <c r="F6" s="351">
        <f>'Erfassung variable Kosten'!I6</f>
        <v>0</v>
      </c>
      <c r="G6" s="352">
        <f>'Erfassung variable Kosten'!K6</f>
        <v>0</v>
      </c>
      <c r="H6" s="353">
        <f>'Erfassung variable Kosten'!M6</f>
        <v>0</v>
      </c>
      <c r="K6" s="552" t="s">
        <v>176</v>
      </c>
      <c r="L6" s="553"/>
      <c r="M6" s="554"/>
      <c r="N6" s="351" t="s">
        <v>178</v>
      </c>
      <c r="O6" s="351" t="s">
        <v>177</v>
      </c>
      <c r="P6" s="351" t="s">
        <v>181</v>
      </c>
      <c r="Q6" s="351" t="s">
        <v>182</v>
      </c>
      <c r="R6" s="353" t="s">
        <v>184</v>
      </c>
    </row>
    <row r="7" spans="1:18" ht="23.25" customHeight="1">
      <c r="A7" s="8" t="s">
        <v>2</v>
      </c>
      <c r="B7" s="9"/>
      <c r="C7" s="10"/>
      <c r="D7" s="370">
        <f>'Erfassung variable Kosten'!E7</f>
        <v>0</v>
      </c>
      <c r="E7" s="371">
        <f>'Erfassung variable Kosten'!G7</f>
        <v>0</v>
      </c>
      <c r="F7" s="371">
        <f>'Erfassung variable Kosten'!I7</f>
        <v>0</v>
      </c>
      <c r="G7" s="371">
        <f>'Erfassung variable Kosten'!K7</f>
        <v>0</v>
      </c>
      <c r="H7" s="372">
        <f>'Erfassung variable Kosten'!M7</f>
        <v>0</v>
      </c>
      <c r="K7" s="549" t="s">
        <v>2</v>
      </c>
      <c r="L7" s="550"/>
      <c r="M7" s="551"/>
      <c r="N7" s="346">
        <v>50</v>
      </c>
      <c r="O7" s="346">
        <v>50</v>
      </c>
      <c r="P7" s="346">
        <v>80</v>
      </c>
      <c r="Q7" s="346">
        <v>20</v>
      </c>
      <c r="R7" s="347">
        <v>50</v>
      </c>
    </row>
    <row r="8" spans="1:18" s="11" customFormat="1" ht="21.75" customHeight="1" thickBot="1">
      <c r="A8" s="558" t="s">
        <v>63</v>
      </c>
      <c r="B8" s="559"/>
      <c r="C8" s="560"/>
      <c r="D8" s="373">
        <f>'Erfassung variable Kosten'!E8</f>
        <v>0</v>
      </c>
      <c r="E8" s="374">
        <f>'Erfassung variable Kosten'!G8</f>
        <v>0</v>
      </c>
      <c r="F8" s="374">
        <f>'Erfassung variable Kosten'!I8</f>
        <v>0</v>
      </c>
      <c r="G8" s="374">
        <f>'Erfassung variable Kosten'!K8</f>
        <v>0</v>
      </c>
      <c r="H8" s="375">
        <f>'Erfassung variable Kosten'!M8</f>
        <v>0</v>
      </c>
      <c r="K8" s="558" t="s">
        <v>63</v>
      </c>
      <c r="L8" s="559"/>
      <c r="M8" s="560"/>
      <c r="N8" s="338">
        <v>6</v>
      </c>
      <c r="O8" s="338">
        <v>6</v>
      </c>
      <c r="P8" s="338">
        <v>11</v>
      </c>
      <c r="Q8" s="338">
        <v>2.5</v>
      </c>
      <c r="R8" s="339">
        <v>4</v>
      </c>
    </row>
    <row r="9" spans="1:18" s="1" customFormat="1" ht="46.9" hidden="1" customHeight="1" thickBot="1">
      <c r="A9" s="12"/>
      <c r="B9" s="13"/>
      <c r="C9" s="14"/>
      <c r="D9" s="292" t="s">
        <v>55</v>
      </c>
      <c r="E9" s="292" t="s">
        <v>55</v>
      </c>
      <c r="F9" s="292" t="s">
        <v>55</v>
      </c>
      <c r="G9" s="292" t="s">
        <v>55</v>
      </c>
      <c r="H9" s="293" t="s">
        <v>55</v>
      </c>
      <c r="K9" s="419"/>
      <c r="L9" s="420"/>
      <c r="M9" s="421"/>
      <c r="N9" s="292" t="s">
        <v>55</v>
      </c>
      <c r="O9" s="292" t="s">
        <v>55</v>
      </c>
      <c r="P9" s="292" t="s">
        <v>55</v>
      </c>
      <c r="Q9" s="292" t="s">
        <v>55</v>
      </c>
      <c r="R9" s="293" t="s">
        <v>55</v>
      </c>
    </row>
    <row r="10" spans="1:18" s="1" customFormat="1" ht="46.9" customHeight="1">
      <c r="A10" s="581" t="s">
        <v>86</v>
      </c>
      <c r="B10" s="582"/>
      <c r="C10" s="583"/>
      <c r="D10" s="362">
        <f>'Erfassung variable Kosten'!F23</f>
        <v>0</v>
      </c>
      <c r="E10" s="366">
        <f>'Erfassung variable Kosten'!H23</f>
        <v>0</v>
      </c>
      <c r="F10" s="366">
        <f>'Erfassung variable Kosten'!J23</f>
        <v>0</v>
      </c>
      <c r="G10" s="366">
        <f>'Erfassung variable Kosten'!L23</f>
        <v>0</v>
      </c>
      <c r="H10" s="367">
        <f>'Erfassung variable Kosten'!N23</f>
        <v>0</v>
      </c>
      <c r="K10" s="567" t="s">
        <v>140</v>
      </c>
      <c r="L10" s="568"/>
      <c r="M10" s="569"/>
      <c r="N10" s="354">
        <v>0.67</v>
      </c>
      <c r="O10" s="377">
        <v>0.94</v>
      </c>
      <c r="P10" s="377">
        <v>1.47</v>
      </c>
      <c r="Q10" s="377">
        <v>0.41</v>
      </c>
      <c r="R10" s="378">
        <v>0.25</v>
      </c>
    </row>
    <row r="11" spans="1:18" s="1" customFormat="1" ht="32.25" customHeight="1">
      <c r="A11" s="565" t="s">
        <v>140</v>
      </c>
      <c r="B11" s="566"/>
      <c r="C11" s="385" t="s">
        <v>186</v>
      </c>
      <c r="D11" s="413"/>
      <c r="E11" s="414"/>
      <c r="F11" s="414"/>
      <c r="G11" s="414"/>
      <c r="H11" s="415"/>
      <c r="K11" s="555" t="s">
        <v>87</v>
      </c>
      <c r="L11" s="556"/>
      <c r="M11" s="557"/>
      <c r="N11" s="377">
        <v>0.14000000000000001</v>
      </c>
      <c r="O11" s="377">
        <v>0.15</v>
      </c>
      <c r="P11" s="377">
        <v>0.16</v>
      </c>
      <c r="Q11" s="377">
        <v>0.2</v>
      </c>
      <c r="R11" s="378">
        <v>0.09</v>
      </c>
    </row>
    <row r="12" spans="1:18" s="1" customFormat="1" ht="32.25" customHeight="1" thickBot="1">
      <c r="A12" s="565"/>
      <c r="B12" s="566"/>
      <c r="C12" s="365"/>
      <c r="D12" s="368">
        <f>IF(D11=0,IF(D$6=0,0,HLOOKUP(D$6,$N$5:$R$12,6,FALSE)),D11)</f>
        <v>0</v>
      </c>
      <c r="E12" s="369">
        <f>IF(E11=0,IF(E$6=0,0,HLOOKUP(E$6,$N$5:$R$12,6,FALSE)),E11)</f>
        <v>0</v>
      </c>
      <c r="F12" s="369">
        <f>IF(F11=0,IF(F$6=0,0,HLOOKUP(F$6,$N$5:$R$12,6,FALSE)),F11)</f>
        <v>0</v>
      </c>
      <c r="G12" s="369">
        <f>IF(G11=0,IF(G$6=0,0,HLOOKUP(G$6,$N$5:$R$12,6,FALSE)),G11)</f>
        <v>0</v>
      </c>
      <c r="H12" s="376">
        <f>IF(H11=0,IF(H$6=0,0,HLOOKUP(H$6,$N$5:$R$12,6,FALSE)),H11)</f>
        <v>0</v>
      </c>
      <c r="K12" s="562" t="s">
        <v>88</v>
      </c>
      <c r="L12" s="563"/>
      <c r="M12" s="564"/>
      <c r="N12" s="379">
        <v>0.57999999999999996</v>
      </c>
      <c r="O12" s="379">
        <v>0.82</v>
      </c>
      <c r="P12" s="379">
        <v>1.28</v>
      </c>
      <c r="Q12" s="379">
        <v>0.36</v>
      </c>
      <c r="R12" s="380">
        <v>0.24</v>
      </c>
    </row>
    <row r="13" spans="1:18" s="1" customFormat="1" ht="32.25" customHeight="1">
      <c r="A13" s="565" t="s">
        <v>87</v>
      </c>
      <c r="B13" s="566"/>
      <c r="C13" s="385" t="s">
        <v>186</v>
      </c>
      <c r="D13" s="413">
        <v>0</v>
      </c>
      <c r="E13" s="414"/>
      <c r="F13" s="414"/>
      <c r="G13" s="414"/>
      <c r="H13" s="415"/>
    </row>
    <row r="14" spans="1:18" s="1" customFormat="1" ht="32.25" customHeight="1">
      <c r="A14" s="565"/>
      <c r="B14" s="566"/>
      <c r="C14" s="365"/>
      <c r="D14" s="368">
        <f>IF(D13=0,IF(D$6=0,0,HLOOKUP(D$6,$N$5:$R$12,7,FALSE)),D13)</f>
        <v>0</v>
      </c>
      <c r="E14" s="369">
        <f>IF(E13=0,IF(E$6=0,0,HLOOKUP(E$6,$N$5:$R$12,7,FALSE)),E13)</f>
        <v>0</v>
      </c>
      <c r="F14" s="369">
        <f>IF(F13=0,IF(F$6=0,0,HLOOKUP(F$6,$N$5:$R$12,7,FALSE)),F13)</f>
        <v>0</v>
      </c>
      <c r="G14" s="369">
        <f>IF(G13=0,IF(G$6=0,0,HLOOKUP(G$6,$N$5:$R$12,7,FALSE)),G13)</f>
        <v>0</v>
      </c>
      <c r="H14" s="376">
        <f>IF(H13=0,IF(H$6=0,0,HLOOKUP(H$6,$N$5:$R$12,7,FALSE)),H13)</f>
        <v>0</v>
      </c>
    </row>
    <row r="15" spans="1:18" s="1" customFormat="1" ht="32.25" customHeight="1">
      <c r="A15" s="565" t="s">
        <v>88</v>
      </c>
      <c r="B15" s="566"/>
      <c r="C15" s="385" t="s">
        <v>186</v>
      </c>
      <c r="D15" s="413">
        <v>0</v>
      </c>
      <c r="E15" s="414"/>
      <c r="F15" s="414"/>
      <c r="G15" s="414"/>
      <c r="H15" s="415"/>
    </row>
    <row r="16" spans="1:18" s="1" customFormat="1" ht="32.25" customHeight="1">
      <c r="A16" s="565"/>
      <c r="B16" s="566"/>
      <c r="C16" s="365"/>
      <c r="D16" s="368">
        <f>IF(D15=0,IF(D$6=0,0,HLOOKUP(D$6,$N$5:$R$12,8,FALSE)),D15)</f>
        <v>0</v>
      </c>
      <c r="E16" s="369">
        <f>IF(E15=0,IF(E$6=0,0,HLOOKUP(E$6,$N$5:$R$12,8,FALSE)),E15)</f>
        <v>0</v>
      </c>
      <c r="F16" s="369">
        <f>IF(F15=0,IF(F$6=0,0,HLOOKUP(F$6,$N$5:$R$12,8,FALSE)),F15)</f>
        <v>0</v>
      </c>
      <c r="G16" s="369">
        <f>IF(G15=0,IF(G$6=0,0,HLOOKUP(G$6,$N$5:$R$12,8,FALSE)),G15)</f>
        <v>0</v>
      </c>
      <c r="H16" s="376">
        <f>IF(H15=0,IF(H$6=0,0,HLOOKUP(H$6,$N$5:$R$12,8,FALSE)),H15)</f>
        <v>0</v>
      </c>
    </row>
    <row r="17" spans="1:8" s="1" customFormat="1" ht="58.5" customHeight="1" thickBot="1">
      <c r="A17" s="578" t="s">
        <v>89</v>
      </c>
      <c r="B17" s="579"/>
      <c r="C17" s="580"/>
      <c r="D17" s="363">
        <f>SUM(D10,D12,D14,D16)</f>
        <v>0</v>
      </c>
      <c r="E17" s="364">
        <f t="shared" ref="E17:H17" si="0">SUM(E10,E12,E14,E16)</f>
        <v>0</v>
      </c>
      <c r="F17" s="364">
        <f t="shared" si="0"/>
        <v>0</v>
      </c>
      <c r="G17" s="364">
        <f t="shared" si="0"/>
        <v>0</v>
      </c>
      <c r="H17" s="294">
        <f t="shared" si="0"/>
        <v>0</v>
      </c>
    </row>
    <row r="18" spans="1:8" ht="9.75" customHeight="1">
      <c r="E18" s="3"/>
      <c r="G18" s="32"/>
    </row>
    <row r="19" spans="1:8" ht="16.5" customHeight="1">
      <c r="A19" s="561" t="s">
        <v>191</v>
      </c>
      <c r="B19" s="561"/>
      <c r="C19" s="561"/>
      <c r="D19" s="561"/>
      <c r="E19" s="561"/>
      <c r="F19" s="561"/>
      <c r="G19" s="561"/>
      <c r="H19" s="561"/>
    </row>
    <row r="20" spans="1:8" ht="16.5">
      <c r="A20" s="570" t="s">
        <v>4</v>
      </c>
      <c r="B20" s="570"/>
      <c r="C20" s="570"/>
      <c r="D20" s="570"/>
      <c r="E20" s="570"/>
      <c r="F20" s="570"/>
      <c r="G20" s="570"/>
    </row>
    <row r="21" spans="1:8" ht="16.5" customHeight="1">
      <c r="A21" s="561" t="s">
        <v>192</v>
      </c>
      <c r="B21" s="561"/>
      <c r="C21" s="561"/>
      <c r="D21" s="561"/>
      <c r="E21" s="3"/>
      <c r="G21" s="32"/>
    </row>
    <row r="22" spans="1:8">
      <c r="E22" s="3"/>
    </row>
    <row r="23" spans="1:8">
      <c r="E23" s="3"/>
    </row>
    <row r="24" spans="1:8">
      <c r="E24" s="3"/>
    </row>
    <row r="25" spans="1:8">
      <c r="E25" s="3"/>
    </row>
    <row r="26" spans="1:8">
      <c r="E26" s="3"/>
    </row>
    <row r="27" spans="1:8">
      <c r="E27" s="3"/>
    </row>
    <row r="28" spans="1:8">
      <c r="E28" s="3"/>
    </row>
    <row r="29" spans="1:8">
      <c r="E29" s="3"/>
    </row>
    <row r="30" spans="1:8">
      <c r="E30" s="3"/>
    </row>
    <row r="31" spans="1:8">
      <c r="E31" s="3"/>
    </row>
    <row r="32" spans="1:8">
      <c r="E32" s="3"/>
    </row>
    <row r="33" spans="5:5">
      <c r="E33" s="3"/>
    </row>
    <row r="34" spans="5:5">
      <c r="E34" s="3"/>
    </row>
    <row r="35" spans="5:5">
      <c r="E35" s="3"/>
    </row>
    <row r="36" spans="5:5">
      <c r="E36" s="3"/>
    </row>
    <row r="37" spans="5:5">
      <c r="E37" s="3"/>
    </row>
    <row r="38" spans="5:5">
      <c r="E38" s="3"/>
    </row>
    <row r="39" spans="5:5">
      <c r="E39" s="3"/>
    </row>
    <row r="40" spans="5:5">
      <c r="E40" s="3"/>
    </row>
    <row r="41" spans="5:5">
      <c r="E41" s="3"/>
    </row>
    <row r="42" spans="5:5">
      <c r="E42" s="3"/>
    </row>
    <row r="43" spans="5:5">
      <c r="E43" s="3"/>
    </row>
    <row r="44" spans="5:5">
      <c r="E44" s="3"/>
    </row>
    <row r="45" spans="5:5">
      <c r="E45" s="3"/>
    </row>
    <row r="46" spans="5:5">
      <c r="E46" s="3"/>
    </row>
    <row r="47" spans="5:5">
      <c r="E47" s="3"/>
    </row>
    <row r="48" spans="5:5">
      <c r="E48" s="3"/>
    </row>
    <row r="49" spans="5:5">
      <c r="E49" s="3"/>
    </row>
    <row r="50" spans="5:5">
      <c r="E50" s="3"/>
    </row>
    <row r="51" spans="5:5">
      <c r="E51" s="3"/>
    </row>
    <row r="52" spans="5:5">
      <c r="E52" s="3"/>
    </row>
    <row r="53" spans="5:5">
      <c r="E53" s="3"/>
    </row>
    <row r="54" spans="5:5">
      <c r="E54" s="3"/>
    </row>
    <row r="55" spans="5:5">
      <c r="E55" s="3"/>
    </row>
    <row r="56" spans="5:5">
      <c r="E56" s="3"/>
    </row>
    <row r="57" spans="5:5">
      <c r="E57" s="3"/>
    </row>
    <row r="58" spans="5:5">
      <c r="E58" s="3"/>
    </row>
    <row r="59" spans="5:5">
      <c r="E59" s="3"/>
    </row>
    <row r="60" spans="5:5">
      <c r="E60" s="3"/>
    </row>
    <row r="61" spans="5:5">
      <c r="E61" s="3"/>
    </row>
    <row r="62" spans="5:5">
      <c r="E62" s="3"/>
    </row>
    <row r="63" spans="5:5">
      <c r="E63" s="3"/>
    </row>
    <row r="64" spans="5:5">
      <c r="E64" s="3"/>
    </row>
    <row r="65" spans="5:5">
      <c r="E65" s="3"/>
    </row>
    <row r="66" spans="5:5">
      <c r="E66" s="3"/>
    </row>
    <row r="67" spans="5:5">
      <c r="E67" s="3"/>
    </row>
    <row r="68" spans="5:5">
      <c r="E68" s="3"/>
    </row>
    <row r="69" spans="5:5">
      <c r="E69" s="3"/>
    </row>
    <row r="70" spans="5:5">
      <c r="E70" s="3"/>
    </row>
    <row r="71" spans="5:5">
      <c r="E71" s="3"/>
    </row>
    <row r="72" spans="5:5">
      <c r="E72" s="3"/>
    </row>
    <row r="73" spans="5:5">
      <c r="E73" s="3"/>
    </row>
    <row r="74" spans="5:5">
      <c r="E74" s="3"/>
    </row>
    <row r="75" spans="5:5">
      <c r="E75" s="3"/>
    </row>
    <row r="76" spans="5:5">
      <c r="E76" s="3"/>
    </row>
    <row r="77" spans="5:5">
      <c r="E77" s="3"/>
    </row>
    <row r="78" spans="5:5">
      <c r="E78" s="3"/>
    </row>
    <row r="79" spans="5:5">
      <c r="E79" s="3"/>
    </row>
    <row r="80" spans="5:5">
      <c r="E80" s="3"/>
    </row>
    <row r="81" spans="5:5">
      <c r="E81" s="3"/>
    </row>
    <row r="82" spans="5:5">
      <c r="E82" s="3"/>
    </row>
    <row r="83" spans="5:5">
      <c r="E83" s="3"/>
    </row>
    <row r="84" spans="5:5">
      <c r="E84" s="3"/>
    </row>
    <row r="85" spans="5:5">
      <c r="E85" s="3"/>
    </row>
    <row r="86" spans="5:5">
      <c r="E86" s="3"/>
    </row>
    <row r="87" spans="5:5">
      <c r="E87" s="3"/>
    </row>
    <row r="88" spans="5:5">
      <c r="E88" s="3"/>
    </row>
    <row r="89" spans="5:5">
      <c r="E89" s="3"/>
    </row>
    <row r="90" spans="5:5">
      <c r="E90" s="3"/>
    </row>
    <row r="91" spans="5:5">
      <c r="E91" s="3"/>
    </row>
    <row r="92" spans="5:5">
      <c r="E92" s="3"/>
    </row>
    <row r="93" spans="5:5">
      <c r="E93" s="3"/>
    </row>
    <row r="94" spans="5:5">
      <c r="E94" s="3"/>
    </row>
    <row r="95" spans="5:5">
      <c r="E95" s="3"/>
    </row>
    <row r="96" spans="5:5">
      <c r="E96" s="3"/>
    </row>
    <row r="97" spans="5:5">
      <c r="E97" s="3"/>
    </row>
    <row r="98" spans="5:5">
      <c r="E98" s="3"/>
    </row>
    <row r="99" spans="5:5">
      <c r="E99" s="3"/>
    </row>
    <row r="100" spans="5:5">
      <c r="E100" s="3"/>
    </row>
    <row r="101" spans="5:5">
      <c r="E101" s="3"/>
    </row>
    <row r="102" spans="5:5">
      <c r="E102" s="3"/>
    </row>
    <row r="103" spans="5:5">
      <c r="E103" s="3"/>
    </row>
    <row r="104" spans="5:5">
      <c r="E104" s="3"/>
    </row>
    <row r="105" spans="5:5">
      <c r="E105" s="3"/>
    </row>
    <row r="106" spans="5:5">
      <c r="E106" s="3"/>
    </row>
    <row r="107" spans="5:5">
      <c r="E107" s="3"/>
    </row>
    <row r="108" spans="5:5">
      <c r="E108" s="3"/>
    </row>
    <row r="109" spans="5:5">
      <c r="E109" s="3"/>
    </row>
    <row r="110" spans="5:5">
      <c r="E110" s="3"/>
    </row>
    <row r="111" spans="5:5">
      <c r="E111" s="3"/>
    </row>
    <row r="112" spans="5:5">
      <c r="E112" s="3"/>
    </row>
    <row r="113" spans="5:5">
      <c r="E113" s="3"/>
    </row>
    <row r="114" spans="5:5">
      <c r="E114" s="3"/>
    </row>
    <row r="115" spans="5:5">
      <c r="E115" s="3"/>
    </row>
    <row r="116" spans="5:5">
      <c r="E116" s="3"/>
    </row>
    <row r="117" spans="5:5">
      <c r="E117" s="3"/>
    </row>
    <row r="118" spans="5:5">
      <c r="E118" s="3"/>
    </row>
    <row r="119" spans="5:5">
      <c r="E119" s="3"/>
    </row>
    <row r="120" spans="5:5">
      <c r="E120" s="3"/>
    </row>
    <row r="121" spans="5:5">
      <c r="E121" s="3"/>
    </row>
    <row r="122" spans="5:5">
      <c r="E122" s="3"/>
    </row>
    <row r="123" spans="5:5">
      <c r="E123" s="3"/>
    </row>
    <row r="124" spans="5:5">
      <c r="E124" s="3"/>
    </row>
    <row r="125" spans="5:5">
      <c r="E125" s="3"/>
    </row>
    <row r="126" spans="5:5">
      <c r="E126" s="3"/>
    </row>
    <row r="127" spans="5:5">
      <c r="E127" s="3"/>
    </row>
    <row r="128" spans="5:5">
      <c r="E128" s="3"/>
    </row>
    <row r="129" spans="5:5">
      <c r="E129" s="3"/>
    </row>
    <row r="130" spans="5:5">
      <c r="E130" s="3"/>
    </row>
    <row r="131" spans="5:5">
      <c r="E131" s="3"/>
    </row>
    <row r="132" spans="5:5">
      <c r="E132" s="3"/>
    </row>
    <row r="133" spans="5:5">
      <c r="E133" s="3"/>
    </row>
    <row r="134" spans="5:5">
      <c r="E134" s="3"/>
    </row>
    <row r="135" spans="5:5">
      <c r="E135" s="3"/>
    </row>
    <row r="136" spans="5:5">
      <c r="E136" s="3"/>
    </row>
    <row r="137" spans="5:5">
      <c r="E137" s="3"/>
    </row>
    <row r="138" spans="5:5">
      <c r="E138" s="3"/>
    </row>
    <row r="139" spans="5:5">
      <c r="E139" s="3"/>
    </row>
    <row r="140" spans="5:5">
      <c r="E140" s="3"/>
    </row>
    <row r="141" spans="5:5">
      <c r="E141" s="3"/>
    </row>
    <row r="142" spans="5:5">
      <c r="E142" s="3"/>
    </row>
    <row r="143" spans="5:5">
      <c r="E143" s="3"/>
    </row>
    <row r="144" spans="5:5">
      <c r="E144" s="3"/>
    </row>
    <row r="145" spans="5:5">
      <c r="E145" s="3"/>
    </row>
    <row r="146" spans="5:5">
      <c r="E146" s="3"/>
    </row>
    <row r="147" spans="5:5">
      <c r="E147" s="3"/>
    </row>
    <row r="148" spans="5:5">
      <c r="E148" s="3"/>
    </row>
    <row r="149" spans="5:5">
      <c r="E149" s="3"/>
    </row>
    <row r="150" spans="5:5">
      <c r="E150" s="3"/>
    </row>
    <row r="151" spans="5:5">
      <c r="E151" s="3"/>
    </row>
    <row r="152" spans="5:5">
      <c r="E152" s="3"/>
    </row>
    <row r="153" spans="5:5">
      <c r="E153" s="3"/>
    </row>
    <row r="154" spans="5:5">
      <c r="E154" s="3"/>
    </row>
    <row r="155" spans="5:5">
      <c r="E155" s="3"/>
    </row>
    <row r="156" spans="5:5">
      <c r="E156" s="3"/>
    </row>
    <row r="157" spans="5:5">
      <c r="E157" s="3"/>
    </row>
    <row r="158" spans="5:5">
      <c r="E158" s="3"/>
    </row>
    <row r="159" spans="5:5">
      <c r="E159" s="3"/>
    </row>
    <row r="160" spans="5:5">
      <c r="E160" s="3"/>
    </row>
    <row r="161" spans="5:5">
      <c r="E161" s="3"/>
    </row>
    <row r="162" spans="5:5">
      <c r="E162" s="3"/>
    </row>
    <row r="163" spans="5:5">
      <c r="E163" s="3"/>
    </row>
    <row r="164" spans="5:5">
      <c r="E164" s="3"/>
    </row>
  </sheetData>
  <sheetProtection sheet="1" formatColumns="0" formatRows="0"/>
  <mergeCells count="19">
    <mergeCell ref="A20:G20"/>
    <mergeCell ref="A21:D21"/>
    <mergeCell ref="A4:C4"/>
    <mergeCell ref="A2:H2"/>
    <mergeCell ref="A5:C5"/>
    <mergeCell ref="A17:C17"/>
    <mergeCell ref="A10:C10"/>
    <mergeCell ref="A8:C8"/>
    <mergeCell ref="A6:C6"/>
    <mergeCell ref="A11:B12"/>
    <mergeCell ref="K7:M7"/>
    <mergeCell ref="K6:M6"/>
    <mergeCell ref="K11:M11"/>
    <mergeCell ref="K8:M8"/>
    <mergeCell ref="A19:H19"/>
    <mergeCell ref="K12:M12"/>
    <mergeCell ref="A13:B14"/>
    <mergeCell ref="A15:B16"/>
    <mergeCell ref="K10:M10"/>
  </mergeCells>
  <printOptions horizontalCentered="1"/>
  <pageMargins left="0.78740157480314965" right="0.78740157480314965" top="1.299212598425197" bottom="0.98425196850393704" header="0.51181102362204722" footer="0.375"/>
  <pageSetup paperSize="9" scale="72" orientation="landscape" r:id="rId1"/>
  <headerFooter>
    <oddHeader>&amp;C&amp;G</oddHeader>
    <oddFooter>&amp;LBeratungsteam "Einkommensalternativen"
Burgenlandstr. 7,
55543 Bad Kreuznach&amp;CStand: März 2021&amp;R&amp;A</oddFooter>
  </headerFooter>
  <colBreaks count="1" manualBreakCount="1">
    <brk id="8" max="32"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L52"/>
  <sheetViews>
    <sheetView showZeros="0" topLeftCell="A50" zoomScale="70" zoomScaleNormal="70" zoomScaleSheetLayoutView="70" zoomScalePageLayoutView="70" workbookViewId="0">
      <selection activeCell="D60" sqref="D60:D66"/>
    </sheetView>
  </sheetViews>
  <sheetFormatPr baseColWidth="10" defaultColWidth="1.28515625" defaultRowHeight="15"/>
  <cols>
    <col min="1" max="1" width="48.42578125" style="15" customWidth="1"/>
    <col min="2" max="2" width="14.28515625" style="17" customWidth="1"/>
    <col min="3" max="11" width="14.28515625" style="15" customWidth="1"/>
    <col min="12" max="3591" width="5.7109375" style="15" customWidth="1"/>
    <col min="3592" max="16384" width="1.28515625" style="15"/>
  </cols>
  <sheetData>
    <row r="1" spans="1:12" ht="20.25">
      <c r="A1" s="122" t="s">
        <v>138</v>
      </c>
      <c r="B1" s="123"/>
      <c r="C1" s="123"/>
      <c r="D1" s="123"/>
      <c r="E1" s="124"/>
      <c r="F1" s="122"/>
      <c r="G1" s="122"/>
      <c r="H1" s="122"/>
      <c r="I1" s="123"/>
      <c r="J1" s="123"/>
      <c r="K1" s="123"/>
    </row>
    <row r="2" spans="1:12" s="16" customFormat="1" ht="27" customHeight="1" thickBot="1">
      <c r="A2" s="125" t="s">
        <v>25</v>
      </c>
      <c r="B2" s="101" t="s">
        <v>34</v>
      </c>
      <c r="C2" s="123"/>
      <c r="D2" s="122"/>
      <c r="E2" s="122"/>
      <c r="F2" s="123"/>
      <c r="G2" s="123"/>
      <c r="H2" s="123"/>
      <c r="I2" s="123"/>
      <c r="J2" s="123"/>
      <c r="K2" s="123"/>
    </row>
    <row r="3" spans="1:12" ht="5.25" customHeight="1" thickBot="1">
      <c r="A3" s="426"/>
      <c r="B3" s="427"/>
      <c r="C3" s="428"/>
      <c r="D3" s="428"/>
      <c r="E3" s="426"/>
      <c r="F3" s="426"/>
      <c r="G3" s="426"/>
      <c r="H3" s="426"/>
      <c r="I3" s="426"/>
      <c r="J3" s="426"/>
      <c r="K3" s="426"/>
    </row>
    <row r="4" spans="1:12" s="18" customFormat="1" ht="37.15" customHeight="1" thickBot="1">
      <c r="A4" s="46" t="s">
        <v>5</v>
      </c>
      <c r="B4" s="596" t="str">
        <f>'Tab_1 variable Kosten'!D4:D4</f>
        <v>Beispiel 1</v>
      </c>
      <c r="C4" s="597"/>
      <c r="D4" s="587" t="str">
        <f>'Tab_1 variable Kosten'!E4:E4</f>
        <v>Beispiel 2</v>
      </c>
      <c r="E4" s="598"/>
      <c r="F4" s="590" t="str">
        <f>'Tab_1 variable Kosten'!F4:F4</f>
        <v>Beispiel 3</v>
      </c>
      <c r="G4" s="591"/>
      <c r="H4" s="587" t="str">
        <f>'Tab_1 variable Kosten'!G4:G4</f>
        <v>Beispiel 4</v>
      </c>
      <c r="I4" s="588"/>
      <c r="J4" s="587" t="str">
        <f>'Tab_1 variable Kosten'!H4:H4</f>
        <v>Beispiel 5</v>
      </c>
      <c r="K4" s="589"/>
    </row>
    <row r="5" spans="1:12" s="20" customFormat="1" ht="72" customHeight="1">
      <c r="A5" s="19" t="s">
        <v>171</v>
      </c>
      <c r="B5" s="592">
        <f>IF('Tab_1 variable Kosten'!D5:D5="","",'Tab_1 variable Kosten'!D5:D5)</f>
        <v>0</v>
      </c>
      <c r="C5" s="593"/>
      <c r="D5" s="592">
        <f>IF('Tab_1 variable Kosten'!E5:E5="","",'Tab_1 variable Kosten'!E5:E5)</f>
        <v>0</v>
      </c>
      <c r="E5" s="594"/>
      <c r="F5" s="592">
        <f>IF('Tab_1 variable Kosten'!F5:F5="","",'Tab_1 variable Kosten'!F5:F5)</f>
        <v>0</v>
      </c>
      <c r="G5" s="595"/>
      <c r="H5" s="592">
        <f>IF('Tab_1 variable Kosten'!G5:G5="","",'Tab_1 variable Kosten'!G5:G5)</f>
        <v>0</v>
      </c>
      <c r="I5" s="599"/>
      <c r="J5" s="592">
        <f>IF('Tab_1 variable Kosten'!H5:H5="","",'Tab_1 variable Kosten'!H5:H5)</f>
        <v>0</v>
      </c>
      <c r="K5" s="600"/>
    </row>
    <row r="6" spans="1:12" s="20" customFormat="1" ht="18.75" customHeight="1">
      <c r="A6" s="21" t="s">
        <v>2</v>
      </c>
      <c r="B6" s="601">
        <f>'Tab_1 variable Kosten'!D7:D7</f>
        <v>0</v>
      </c>
      <c r="C6" s="602"/>
      <c r="D6" s="601">
        <f>'Tab_1 variable Kosten'!E7:E7</f>
        <v>0</v>
      </c>
      <c r="E6" s="602"/>
      <c r="F6" s="601">
        <f>'Tab_1 variable Kosten'!F7:F7</f>
        <v>0</v>
      </c>
      <c r="G6" s="602"/>
      <c r="H6" s="607">
        <f>'Tab_1 variable Kosten'!G7:G7</f>
        <v>0</v>
      </c>
      <c r="I6" s="608"/>
      <c r="J6" s="601">
        <f>'Tab_1 variable Kosten'!H7:H7</f>
        <v>0</v>
      </c>
      <c r="K6" s="609"/>
    </row>
    <row r="7" spans="1:12" s="20" customFormat="1" ht="21.2" customHeight="1" thickBot="1">
      <c r="A7" s="22" t="s">
        <v>6</v>
      </c>
      <c r="B7" s="603">
        <f>'Tab_1 variable Kosten'!D8:D8</f>
        <v>0</v>
      </c>
      <c r="C7" s="604"/>
      <c r="D7" s="603">
        <f>'Tab_1 variable Kosten'!E8:E8</f>
        <v>0</v>
      </c>
      <c r="E7" s="604"/>
      <c r="F7" s="603">
        <f>'Tab_1 variable Kosten'!F8:F8</f>
        <v>0</v>
      </c>
      <c r="G7" s="604"/>
      <c r="H7" s="603">
        <f>'Tab_1 variable Kosten'!G8:G8</f>
        <v>0</v>
      </c>
      <c r="I7" s="606"/>
      <c r="J7" s="603">
        <f>'Tab_1 variable Kosten'!H8:H8</f>
        <v>0</v>
      </c>
      <c r="K7" s="605"/>
    </row>
    <row r="8" spans="1:12" s="20" customFormat="1" ht="30.2" customHeight="1">
      <c r="A8" s="127" t="s">
        <v>29</v>
      </c>
      <c r="B8" s="128" t="s">
        <v>7</v>
      </c>
      <c r="C8" s="129" t="s">
        <v>8</v>
      </c>
      <c r="D8" s="128" t="s">
        <v>7</v>
      </c>
      <c r="E8" s="129" t="s">
        <v>8</v>
      </c>
      <c r="F8" s="128" t="s">
        <v>7</v>
      </c>
      <c r="G8" s="129" t="s">
        <v>8</v>
      </c>
      <c r="H8" s="128" t="s">
        <v>7</v>
      </c>
      <c r="I8" s="129" t="s">
        <v>8</v>
      </c>
      <c r="J8" s="128" t="s">
        <v>7</v>
      </c>
      <c r="K8" s="130" t="s">
        <v>8</v>
      </c>
    </row>
    <row r="9" spans="1:12" ht="24.75" customHeight="1">
      <c r="A9" s="131" t="s">
        <v>30</v>
      </c>
      <c r="B9" s="132" t="s">
        <v>46</v>
      </c>
      <c r="C9" s="132" t="s">
        <v>46</v>
      </c>
      <c r="D9" s="132" t="s">
        <v>46</v>
      </c>
      <c r="E9" s="132" t="s">
        <v>46</v>
      </c>
      <c r="F9" s="132" t="s">
        <v>46</v>
      </c>
      <c r="G9" s="132" t="s">
        <v>46</v>
      </c>
      <c r="H9" s="132" t="s">
        <v>46</v>
      </c>
      <c r="I9" s="132" t="s">
        <v>46</v>
      </c>
      <c r="J9" s="132" t="s">
        <v>46</v>
      </c>
      <c r="K9" s="133" t="s">
        <v>46</v>
      </c>
    </row>
    <row r="10" spans="1:12" ht="18">
      <c r="A10" s="138" t="s">
        <v>9</v>
      </c>
      <c r="B10" s="386"/>
      <c r="C10" s="386"/>
      <c r="D10" s="387"/>
      <c r="E10" s="386"/>
      <c r="F10" s="349"/>
      <c r="G10" s="386"/>
      <c r="H10" s="388"/>
      <c r="I10" s="349"/>
      <c r="J10" s="349"/>
      <c r="K10" s="389"/>
    </row>
    <row r="11" spans="1:12" ht="15.75">
      <c r="A11" s="134" t="s">
        <v>10</v>
      </c>
      <c r="B11" s="390"/>
      <c r="C11" s="390"/>
      <c r="D11" s="390"/>
      <c r="E11" s="390"/>
      <c r="F11" s="390"/>
      <c r="G11" s="390"/>
      <c r="H11" s="390"/>
      <c r="I11" s="390"/>
      <c r="J11" s="390"/>
      <c r="K11" s="391"/>
    </row>
    <row r="12" spans="1:12" ht="45">
      <c r="A12" s="23" t="s">
        <v>36</v>
      </c>
      <c r="B12" s="392">
        <v>0</v>
      </c>
      <c r="C12" s="392"/>
      <c r="D12" s="392"/>
      <c r="E12" s="392"/>
      <c r="F12" s="392"/>
      <c r="G12" s="392"/>
      <c r="H12" s="392"/>
      <c r="I12" s="392"/>
      <c r="J12" s="392"/>
      <c r="K12" s="399"/>
    </row>
    <row r="13" spans="1:12" ht="15.75">
      <c r="A13" s="134" t="s">
        <v>11</v>
      </c>
      <c r="B13" s="390"/>
      <c r="C13" s="390"/>
      <c r="D13" s="390"/>
      <c r="E13" s="390"/>
      <c r="F13" s="390"/>
      <c r="G13" s="390"/>
      <c r="H13" s="390"/>
      <c r="I13" s="390"/>
      <c r="J13" s="390"/>
      <c r="K13" s="391"/>
    </row>
    <row r="14" spans="1:12" ht="30">
      <c r="A14" s="24" t="s">
        <v>12</v>
      </c>
      <c r="B14" s="393"/>
      <c r="C14" s="393"/>
      <c r="D14" s="393"/>
      <c r="E14" s="393"/>
      <c r="F14" s="393"/>
      <c r="G14" s="393"/>
      <c r="H14" s="393"/>
      <c r="I14" s="393"/>
      <c r="J14" s="393"/>
      <c r="K14" s="394"/>
    </row>
    <row r="15" spans="1:12" ht="27" customHeight="1" thickBot="1">
      <c r="A15" s="135" t="s">
        <v>1</v>
      </c>
      <c r="B15" s="395">
        <f>B12+B14</f>
        <v>0</v>
      </c>
      <c r="C15" s="395">
        <f t="shared" ref="C15:K15" si="0">C12+C14</f>
        <v>0</v>
      </c>
      <c r="D15" s="395">
        <f t="shared" si="0"/>
        <v>0</v>
      </c>
      <c r="E15" s="395">
        <f t="shared" si="0"/>
        <v>0</v>
      </c>
      <c r="F15" s="395">
        <f t="shared" si="0"/>
        <v>0</v>
      </c>
      <c r="G15" s="395">
        <f t="shared" si="0"/>
        <v>0</v>
      </c>
      <c r="H15" s="395">
        <f t="shared" si="0"/>
        <v>0</v>
      </c>
      <c r="I15" s="395">
        <f t="shared" si="0"/>
        <v>0</v>
      </c>
      <c r="J15" s="395">
        <f t="shared" si="0"/>
        <v>0</v>
      </c>
      <c r="K15" s="396">
        <f t="shared" si="0"/>
        <v>0</v>
      </c>
      <c r="L15" s="25"/>
    </row>
    <row r="16" spans="1:12" ht="18" customHeight="1">
      <c r="A16" s="139" t="s">
        <v>13</v>
      </c>
      <c r="B16" s="397"/>
      <c r="C16" s="397"/>
      <c r="D16" s="397"/>
      <c r="E16" s="397"/>
      <c r="F16" s="397"/>
      <c r="G16" s="397"/>
      <c r="H16" s="397"/>
      <c r="I16" s="397"/>
      <c r="J16" s="397"/>
      <c r="K16" s="398"/>
    </row>
    <row r="17" spans="1:11" ht="15.75">
      <c r="A17" s="134" t="s">
        <v>14</v>
      </c>
      <c r="B17" s="390"/>
      <c r="C17" s="390"/>
      <c r="D17" s="390"/>
      <c r="E17" s="390"/>
      <c r="F17" s="390"/>
      <c r="G17" s="390"/>
      <c r="H17" s="390"/>
      <c r="I17" s="390"/>
      <c r="J17" s="390"/>
      <c r="K17" s="391"/>
    </row>
    <row r="18" spans="1:11" ht="22.7" customHeight="1">
      <c r="A18" s="23" t="s">
        <v>15</v>
      </c>
      <c r="B18" s="392"/>
      <c r="C18" s="392"/>
      <c r="D18" s="392"/>
      <c r="E18" s="392"/>
      <c r="F18" s="392"/>
      <c r="G18" s="392"/>
      <c r="H18" s="392"/>
      <c r="I18" s="392"/>
      <c r="J18" s="392"/>
      <c r="K18" s="399"/>
    </row>
    <row r="19" spans="1:11" ht="15.75">
      <c r="A19" s="134" t="s">
        <v>17</v>
      </c>
      <c r="B19" s="390"/>
      <c r="C19" s="390"/>
      <c r="D19" s="390"/>
      <c r="E19" s="390"/>
      <c r="F19" s="390"/>
      <c r="G19" s="390"/>
      <c r="H19" s="390"/>
      <c r="I19" s="390"/>
      <c r="J19" s="390"/>
      <c r="K19" s="391"/>
    </row>
    <row r="20" spans="1:11" ht="46.5" customHeight="1">
      <c r="A20" s="23" t="s">
        <v>48</v>
      </c>
      <c r="B20" s="392"/>
      <c r="C20" s="392"/>
      <c r="D20" s="392"/>
      <c r="E20" s="392"/>
      <c r="F20" s="392"/>
      <c r="G20" s="392"/>
      <c r="H20" s="392"/>
      <c r="I20" s="392"/>
      <c r="J20" s="392"/>
      <c r="K20" s="399"/>
    </row>
    <row r="21" spans="1:11" ht="18">
      <c r="A21" s="134" t="s">
        <v>16</v>
      </c>
      <c r="B21" s="390"/>
      <c r="C21" s="390"/>
      <c r="D21" s="400"/>
      <c r="E21" s="390"/>
      <c r="F21" s="390"/>
      <c r="G21" s="390"/>
      <c r="H21" s="390"/>
      <c r="I21" s="390"/>
      <c r="J21" s="390"/>
      <c r="K21" s="391"/>
    </row>
    <row r="22" spans="1:11" ht="22.7" customHeight="1">
      <c r="A22" s="23" t="s">
        <v>42</v>
      </c>
      <c r="B22" s="392"/>
      <c r="C22" s="392"/>
      <c r="D22" s="392"/>
      <c r="E22" s="392"/>
      <c r="F22" s="392"/>
      <c r="G22" s="392"/>
      <c r="H22" s="392"/>
      <c r="I22" s="392"/>
      <c r="J22" s="392"/>
      <c r="K22" s="399"/>
    </row>
    <row r="23" spans="1:11" ht="15.75">
      <c r="A23" s="134" t="s">
        <v>18</v>
      </c>
      <c r="B23" s="390"/>
      <c r="C23" s="390"/>
      <c r="D23" s="390"/>
      <c r="E23" s="390"/>
      <c r="F23" s="390"/>
      <c r="G23" s="390"/>
      <c r="H23" s="390"/>
      <c r="I23" s="390"/>
      <c r="J23" s="390"/>
      <c r="K23" s="391"/>
    </row>
    <row r="24" spans="1:11" ht="30.6" customHeight="1">
      <c r="A24" s="136" t="s">
        <v>19</v>
      </c>
      <c r="B24" s="392"/>
      <c r="C24" s="392"/>
      <c r="D24" s="392"/>
      <c r="E24" s="392"/>
      <c r="F24" s="392"/>
      <c r="G24" s="392"/>
      <c r="H24" s="392"/>
      <c r="I24" s="392"/>
      <c r="J24" s="392"/>
      <c r="K24" s="399"/>
    </row>
    <row r="25" spans="1:11" ht="15.75">
      <c r="A25" s="134" t="s">
        <v>20</v>
      </c>
      <c r="B25" s="390"/>
      <c r="C25" s="390"/>
      <c r="D25" s="390"/>
      <c r="E25" s="390"/>
      <c r="F25" s="390"/>
      <c r="G25" s="390"/>
      <c r="H25" s="390"/>
      <c r="I25" s="390"/>
      <c r="J25" s="390"/>
      <c r="K25" s="391"/>
    </row>
    <row r="26" spans="1:11" ht="45" customHeight="1">
      <c r="A26" s="137" t="s">
        <v>35</v>
      </c>
      <c r="B26" s="393"/>
      <c r="C26" s="393"/>
      <c r="D26" s="393"/>
      <c r="E26" s="393"/>
      <c r="F26" s="393"/>
      <c r="G26" s="393"/>
      <c r="H26" s="393"/>
      <c r="I26" s="393"/>
      <c r="J26" s="393"/>
      <c r="K26" s="394"/>
    </row>
    <row r="27" spans="1:11" ht="23.25" customHeight="1" thickBot="1">
      <c r="A27" s="135" t="s">
        <v>1</v>
      </c>
      <c r="B27" s="395">
        <f>B18+B20+B22+B24+B26</f>
        <v>0</v>
      </c>
      <c r="C27" s="395">
        <f t="shared" ref="C27:K27" si="1">C18+C20+C22+C24+C26</f>
        <v>0</v>
      </c>
      <c r="D27" s="395">
        <f t="shared" si="1"/>
        <v>0</v>
      </c>
      <c r="E27" s="395">
        <f t="shared" si="1"/>
        <v>0</v>
      </c>
      <c r="F27" s="395">
        <f t="shared" si="1"/>
        <v>0</v>
      </c>
      <c r="G27" s="395">
        <f>G18+G20+G22+G24+G26</f>
        <v>0</v>
      </c>
      <c r="H27" s="395">
        <f t="shared" si="1"/>
        <v>0</v>
      </c>
      <c r="I27" s="395">
        <f t="shared" si="1"/>
        <v>0</v>
      </c>
      <c r="J27" s="395">
        <f t="shared" si="1"/>
        <v>0</v>
      </c>
      <c r="K27" s="396">
        <f t="shared" si="1"/>
        <v>0</v>
      </c>
    </row>
    <row r="28" spans="1:11" ht="18">
      <c r="A28" s="141" t="s">
        <v>21</v>
      </c>
      <c r="B28" s="401"/>
      <c r="C28" s="401"/>
      <c r="D28" s="401"/>
      <c r="E28" s="401"/>
      <c r="F28" s="401"/>
      <c r="G28" s="401"/>
      <c r="H28" s="401"/>
      <c r="I28" s="401"/>
      <c r="J28" s="401"/>
      <c r="K28" s="402"/>
    </row>
    <row r="29" spans="1:11" ht="31.5">
      <c r="A29" s="134" t="s">
        <v>44</v>
      </c>
      <c r="B29" s="390"/>
      <c r="C29" s="390"/>
      <c r="D29" s="390"/>
      <c r="E29" s="390"/>
      <c r="F29" s="390"/>
      <c r="G29" s="390"/>
      <c r="H29" s="390"/>
      <c r="I29" s="390"/>
      <c r="J29" s="390"/>
      <c r="K29" s="391"/>
    </row>
    <row r="30" spans="1:11" ht="75">
      <c r="A30" s="136" t="s">
        <v>49</v>
      </c>
      <c r="B30" s="392"/>
      <c r="C30" s="392"/>
      <c r="D30" s="392"/>
      <c r="E30" s="392"/>
      <c r="F30" s="392"/>
      <c r="G30" s="392"/>
      <c r="H30" s="392"/>
      <c r="I30" s="392"/>
      <c r="J30" s="392"/>
      <c r="K30" s="399"/>
    </row>
    <row r="31" spans="1:11" ht="15.75">
      <c r="A31" s="134" t="s">
        <v>22</v>
      </c>
      <c r="B31" s="390"/>
      <c r="C31" s="390"/>
      <c r="D31" s="390"/>
      <c r="E31" s="390"/>
      <c r="F31" s="390"/>
      <c r="G31" s="390"/>
      <c r="H31" s="390"/>
      <c r="I31" s="390"/>
      <c r="J31" s="390"/>
      <c r="K31" s="391"/>
    </row>
    <row r="32" spans="1:11" ht="75">
      <c r="A32" s="137" t="s">
        <v>43</v>
      </c>
      <c r="B32" s="393"/>
      <c r="C32" s="393"/>
      <c r="D32" s="393"/>
      <c r="E32" s="393"/>
      <c r="F32" s="393"/>
      <c r="G32" s="393"/>
      <c r="H32" s="393"/>
      <c r="I32" s="393"/>
      <c r="J32" s="393"/>
      <c r="K32" s="394"/>
    </row>
    <row r="33" spans="1:11" ht="24" customHeight="1" thickBot="1">
      <c r="A33" s="135" t="s">
        <v>1</v>
      </c>
      <c r="B33" s="395">
        <f>B30+B32</f>
        <v>0</v>
      </c>
      <c r="C33" s="395">
        <f t="shared" ref="C33:K33" si="2">C30+C32</f>
        <v>0</v>
      </c>
      <c r="D33" s="395">
        <f t="shared" si="2"/>
        <v>0</v>
      </c>
      <c r="E33" s="395">
        <f t="shared" si="2"/>
        <v>0</v>
      </c>
      <c r="F33" s="395">
        <f t="shared" si="2"/>
        <v>0</v>
      </c>
      <c r="G33" s="395">
        <f t="shared" si="2"/>
        <v>0</v>
      </c>
      <c r="H33" s="395">
        <f t="shared" si="2"/>
        <v>0</v>
      </c>
      <c r="I33" s="395">
        <f t="shared" si="2"/>
        <v>0</v>
      </c>
      <c r="J33" s="395">
        <f t="shared" si="2"/>
        <v>0</v>
      </c>
      <c r="K33" s="396">
        <f t="shared" si="2"/>
        <v>0</v>
      </c>
    </row>
    <row r="34" spans="1:11" ht="18">
      <c r="A34" s="139" t="s">
        <v>23</v>
      </c>
      <c r="B34" s="397"/>
      <c r="C34" s="397"/>
      <c r="D34" s="397"/>
      <c r="E34" s="397"/>
      <c r="F34" s="397"/>
      <c r="G34" s="397"/>
      <c r="H34" s="397"/>
      <c r="I34" s="397"/>
      <c r="J34" s="397"/>
      <c r="K34" s="398"/>
    </row>
    <row r="35" spans="1:11" ht="15.75">
      <c r="A35" s="134" t="s">
        <v>24</v>
      </c>
      <c r="B35" s="390"/>
      <c r="C35" s="390"/>
      <c r="D35" s="390"/>
      <c r="E35" s="390"/>
      <c r="F35" s="390"/>
      <c r="G35" s="390"/>
      <c r="H35" s="390"/>
      <c r="I35" s="390"/>
      <c r="J35" s="390"/>
      <c r="K35" s="391"/>
    </row>
    <row r="36" spans="1:11" ht="45">
      <c r="A36" s="137" t="s">
        <v>50</v>
      </c>
      <c r="B36" s="393"/>
      <c r="C36" s="393"/>
      <c r="D36" s="393"/>
      <c r="E36" s="393"/>
      <c r="F36" s="393"/>
      <c r="G36" s="393"/>
      <c r="H36" s="393"/>
      <c r="I36" s="393"/>
      <c r="J36" s="393"/>
      <c r="K36" s="394"/>
    </row>
    <row r="37" spans="1:11" ht="24" customHeight="1" thickBot="1">
      <c r="A37" s="135" t="s">
        <v>1</v>
      </c>
      <c r="B37" s="395">
        <f>B36</f>
        <v>0</v>
      </c>
      <c r="C37" s="395">
        <f t="shared" ref="C37:K37" si="3">C36</f>
        <v>0</v>
      </c>
      <c r="D37" s="395">
        <f t="shared" si="3"/>
        <v>0</v>
      </c>
      <c r="E37" s="395">
        <f t="shared" si="3"/>
        <v>0</v>
      </c>
      <c r="F37" s="395">
        <f t="shared" si="3"/>
        <v>0</v>
      </c>
      <c r="G37" s="395">
        <f t="shared" si="3"/>
        <v>0</v>
      </c>
      <c r="H37" s="395">
        <f t="shared" si="3"/>
        <v>0</v>
      </c>
      <c r="I37" s="395">
        <f t="shared" si="3"/>
        <v>0</v>
      </c>
      <c r="J37" s="395">
        <f t="shared" si="3"/>
        <v>0</v>
      </c>
      <c r="K37" s="396">
        <f t="shared" si="3"/>
        <v>0</v>
      </c>
    </row>
    <row r="38" spans="1:11" ht="18">
      <c r="A38" s="139" t="s">
        <v>26</v>
      </c>
      <c r="B38" s="397"/>
      <c r="C38" s="397"/>
      <c r="D38" s="397"/>
      <c r="E38" s="397"/>
      <c r="F38" s="397"/>
      <c r="G38" s="397"/>
      <c r="H38" s="397"/>
      <c r="I38" s="397"/>
      <c r="J38" s="397"/>
      <c r="K38" s="398"/>
    </row>
    <row r="39" spans="1:11" ht="15.75">
      <c r="A39" s="134" t="s">
        <v>28</v>
      </c>
      <c r="B39" s="390"/>
      <c r="C39" s="390"/>
      <c r="D39" s="390"/>
      <c r="E39" s="390"/>
      <c r="F39" s="390"/>
      <c r="G39" s="390"/>
      <c r="H39" s="390"/>
      <c r="I39" s="390"/>
      <c r="J39" s="390"/>
      <c r="K39" s="391"/>
    </row>
    <row r="40" spans="1:11" ht="30">
      <c r="A40" s="136" t="s">
        <v>27</v>
      </c>
      <c r="B40" s="392"/>
      <c r="C40" s="392"/>
      <c r="D40" s="392"/>
      <c r="E40" s="392"/>
      <c r="F40" s="392"/>
      <c r="G40" s="392"/>
      <c r="H40" s="392"/>
      <c r="I40" s="392"/>
      <c r="J40" s="392"/>
      <c r="K40" s="399"/>
    </row>
    <row r="41" spans="1:11" ht="15.75">
      <c r="A41" s="134" t="s">
        <v>31</v>
      </c>
      <c r="B41" s="390"/>
      <c r="C41" s="390"/>
      <c r="D41" s="390"/>
      <c r="E41" s="390"/>
      <c r="F41" s="390"/>
      <c r="G41" s="390"/>
      <c r="H41" s="390"/>
      <c r="I41" s="390"/>
      <c r="J41" s="390"/>
      <c r="K41" s="391"/>
    </row>
    <row r="42" spans="1:11" ht="30">
      <c r="A42" s="136" t="s">
        <v>37</v>
      </c>
      <c r="B42" s="392"/>
      <c r="C42" s="392"/>
      <c r="D42" s="392"/>
      <c r="E42" s="392"/>
      <c r="F42" s="392"/>
      <c r="G42" s="392"/>
      <c r="H42" s="392"/>
      <c r="I42" s="392"/>
      <c r="J42" s="392"/>
      <c r="K42" s="399"/>
    </row>
    <row r="43" spans="1:11" ht="15.75">
      <c r="A43" s="134" t="s">
        <v>32</v>
      </c>
      <c r="B43" s="390"/>
      <c r="C43" s="390"/>
      <c r="D43" s="390"/>
      <c r="E43" s="390"/>
      <c r="F43" s="390"/>
      <c r="G43" s="390"/>
      <c r="H43" s="390"/>
      <c r="I43" s="390"/>
      <c r="J43" s="390"/>
      <c r="K43" s="391"/>
    </row>
    <row r="44" spans="1:11" ht="26.45" customHeight="1">
      <c r="A44" s="137" t="s">
        <v>33</v>
      </c>
      <c r="B44" s="393"/>
      <c r="C44" s="393"/>
      <c r="D44" s="393"/>
      <c r="E44" s="393"/>
      <c r="F44" s="393"/>
      <c r="G44" s="393"/>
      <c r="H44" s="393"/>
      <c r="I44" s="393"/>
      <c r="J44" s="393"/>
      <c r="K44" s="394"/>
    </row>
    <row r="45" spans="1:11" ht="24.75" customHeight="1" thickBot="1">
      <c r="A45" s="135" t="s">
        <v>1</v>
      </c>
      <c r="B45" s="395">
        <f>B40+B42+B44</f>
        <v>0</v>
      </c>
      <c r="C45" s="395">
        <f t="shared" ref="C45:K45" si="4">C40+C42+C44</f>
        <v>0</v>
      </c>
      <c r="D45" s="395">
        <f t="shared" si="4"/>
        <v>0</v>
      </c>
      <c r="E45" s="395">
        <f t="shared" si="4"/>
        <v>0</v>
      </c>
      <c r="F45" s="395">
        <f t="shared" si="4"/>
        <v>0</v>
      </c>
      <c r="G45" s="395">
        <f t="shared" si="4"/>
        <v>0</v>
      </c>
      <c r="H45" s="395">
        <f>H40+H42+H44</f>
        <v>0</v>
      </c>
      <c r="I45" s="395">
        <f t="shared" si="4"/>
        <v>0</v>
      </c>
      <c r="J45" s="395">
        <f t="shared" si="4"/>
        <v>0</v>
      </c>
      <c r="K45" s="396">
        <f t="shared" si="4"/>
        <v>0</v>
      </c>
    </row>
    <row r="46" spans="1:11" s="26" customFormat="1" ht="33.75" customHeight="1" thickBot="1">
      <c r="A46" s="140" t="s">
        <v>59</v>
      </c>
      <c r="B46" s="494">
        <f>B15+B27+B33+B37+B45</f>
        <v>0</v>
      </c>
      <c r="C46" s="494">
        <f>C15+C27+C33+C37+C45</f>
        <v>0</v>
      </c>
      <c r="D46" s="494">
        <f t="shared" ref="D46:K46" si="5">D15+D27+D33+D37+D45</f>
        <v>0</v>
      </c>
      <c r="E46" s="494">
        <f t="shared" si="5"/>
        <v>0</v>
      </c>
      <c r="F46" s="494">
        <f t="shared" si="5"/>
        <v>0</v>
      </c>
      <c r="G46" s="494">
        <f t="shared" si="5"/>
        <v>0</v>
      </c>
      <c r="H46" s="494">
        <f t="shared" si="5"/>
        <v>0</v>
      </c>
      <c r="I46" s="494">
        <f t="shared" si="5"/>
        <v>0</v>
      </c>
      <c r="J46" s="494">
        <f t="shared" si="5"/>
        <v>0</v>
      </c>
      <c r="K46" s="495">
        <f t="shared" si="5"/>
        <v>0</v>
      </c>
    </row>
    <row r="47" spans="1:11" ht="20.25" customHeight="1">
      <c r="A47" s="15" t="s">
        <v>45</v>
      </c>
      <c r="B47" s="27"/>
      <c r="C47" s="27"/>
      <c r="D47" s="28"/>
      <c r="E47" s="28"/>
      <c r="F47" s="28"/>
      <c r="G47" s="28"/>
      <c r="H47" s="28"/>
      <c r="I47" s="28"/>
      <c r="J47" s="28"/>
      <c r="K47" s="28"/>
    </row>
    <row r="48" spans="1:11">
      <c r="A48" s="15" t="s">
        <v>136</v>
      </c>
      <c r="B48" s="27"/>
      <c r="C48" s="27"/>
      <c r="D48" s="28"/>
      <c r="E48" s="28"/>
      <c r="F48" s="28"/>
      <c r="G48" s="28"/>
      <c r="H48" s="28"/>
      <c r="I48" s="28"/>
      <c r="J48" s="28"/>
      <c r="K48" s="28"/>
    </row>
    <row r="49" spans="2:11">
      <c r="B49" s="27"/>
      <c r="C49" s="27"/>
      <c r="D49" s="28"/>
      <c r="E49" s="28"/>
      <c r="F49" s="28"/>
      <c r="G49" s="28"/>
      <c r="H49" s="28"/>
      <c r="I49" s="28"/>
      <c r="J49" s="28"/>
      <c r="K49" s="28"/>
    </row>
    <row r="50" spans="2:11">
      <c r="B50" s="27"/>
      <c r="C50" s="27"/>
      <c r="D50" s="28"/>
      <c r="E50" s="28"/>
      <c r="F50" s="28"/>
      <c r="G50" s="28"/>
      <c r="H50" s="28"/>
      <c r="I50" s="28"/>
      <c r="J50" s="28"/>
      <c r="K50" s="28"/>
    </row>
    <row r="51" spans="2:11">
      <c r="B51" s="27"/>
      <c r="C51" s="27"/>
      <c r="D51" s="28"/>
      <c r="E51" s="28"/>
      <c r="F51" s="28"/>
      <c r="G51" s="28"/>
      <c r="H51" s="28"/>
      <c r="I51" s="28"/>
      <c r="J51" s="28"/>
      <c r="K51" s="28"/>
    </row>
    <row r="52" spans="2:11">
      <c r="B52" s="27"/>
      <c r="C52" s="27"/>
      <c r="D52" s="28"/>
      <c r="E52" s="28"/>
      <c r="F52" s="28"/>
      <c r="G52" s="28"/>
      <c r="H52" s="28"/>
      <c r="I52" s="28"/>
      <c r="J52" s="28"/>
      <c r="K52" s="28"/>
    </row>
  </sheetData>
  <sheetProtection sheet="1" formatColumns="0" formatRows="0"/>
  <mergeCells count="20">
    <mergeCell ref="B6:C6"/>
    <mergeCell ref="D6:E6"/>
    <mergeCell ref="B7:C7"/>
    <mergeCell ref="D7:E7"/>
    <mergeCell ref="J7:K7"/>
    <mergeCell ref="F7:G7"/>
    <mergeCell ref="H7:I7"/>
    <mergeCell ref="F6:G6"/>
    <mergeCell ref="H6:I6"/>
    <mergeCell ref="J6:K6"/>
    <mergeCell ref="H4:I4"/>
    <mergeCell ref="J4:K4"/>
    <mergeCell ref="F4:G4"/>
    <mergeCell ref="B5:C5"/>
    <mergeCell ref="D5:E5"/>
    <mergeCell ref="F5:G5"/>
    <mergeCell ref="B4:C4"/>
    <mergeCell ref="D4:E4"/>
    <mergeCell ref="H5:I5"/>
    <mergeCell ref="J5:K5"/>
  </mergeCells>
  <pageMargins left="0.78740157480314965" right="0.31496062992125984" top="0.62992125984251968" bottom="0.72857142857142854" header="0.23622047244094491" footer="0.31071428571428572"/>
  <pageSetup paperSize="9" scale="72" fitToHeight="3" orientation="landscape" copies="18" r:id="rId1"/>
  <headerFooter alignWithMargins="0">
    <oddHeader xml:space="preserve">&amp;C&amp;G
</oddHeader>
    <oddFooter>&amp;LBeratungsteam "Einkommensalternativen"
Burgenlandstr. 7,
55543 Bad Kreuznach&amp;CStand: März 2021&amp;R&amp;A; Seite &amp;P</oddFooter>
  </headerFooter>
  <rowBreaks count="2" manualBreakCount="2">
    <brk id="27" max="10" man="1"/>
    <brk id="37" max="10"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L19"/>
  <sheetViews>
    <sheetView showZeros="0" topLeftCell="A26" zoomScale="80" zoomScaleNormal="80" zoomScaleSheetLayoutView="80" zoomScalePageLayoutView="70" workbookViewId="0">
      <selection activeCell="A45" sqref="A45"/>
    </sheetView>
  </sheetViews>
  <sheetFormatPr baseColWidth="10" defaultColWidth="11.42578125" defaultRowHeight="15"/>
  <cols>
    <col min="1" max="1" width="41.140625" style="15" customWidth="1"/>
    <col min="2" max="2" width="9.42578125" style="15" customWidth="1"/>
    <col min="3" max="3" width="13.42578125" style="17" customWidth="1"/>
    <col min="4" max="12" width="13.42578125" style="15" customWidth="1"/>
    <col min="13" max="16384" width="11.42578125" style="15"/>
  </cols>
  <sheetData>
    <row r="1" spans="1:12" ht="20.25">
      <c r="A1" s="122" t="s">
        <v>138</v>
      </c>
      <c r="B1" s="429"/>
      <c r="C1" s="430"/>
      <c r="D1" s="429"/>
      <c r="E1" s="122"/>
      <c r="F1" s="431"/>
      <c r="G1" s="122"/>
      <c r="H1" s="122"/>
      <c r="I1" s="429"/>
      <c r="J1" s="429"/>
      <c r="K1" s="429"/>
      <c r="L1" s="123"/>
    </row>
    <row r="2" spans="1:12" s="16" customFormat="1" ht="27" customHeight="1" thickBot="1">
      <c r="A2" s="432" t="s">
        <v>38</v>
      </c>
      <c r="B2" s="432"/>
      <c r="C2" s="433" t="s">
        <v>39</v>
      </c>
      <c r="D2" s="434"/>
      <c r="E2" s="435"/>
      <c r="F2" s="435"/>
      <c r="G2" s="434"/>
      <c r="H2" s="434"/>
      <c r="I2" s="434"/>
      <c r="J2" s="434"/>
      <c r="K2" s="434"/>
      <c r="L2" s="434"/>
    </row>
    <row r="3" spans="1:12" ht="5.25" customHeight="1" thickBot="1">
      <c r="A3" s="426"/>
      <c r="B3" s="426"/>
      <c r="C3" s="427"/>
      <c r="D3" s="428"/>
      <c r="E3" s="428"/>
      <c r="F3" s="426"/>
      <c r="G3" s="426"/>
      <c r="H3" s="426"/>
      <c r="I3" s="426"/>
      <c r="J3" s="426"/>
      <c r="K3" s="426"/>
      <c r="L3" s="426"/>
    </row>
    <row r="4" spans="1:12" s="18" customFormat="1" ht="38.450000000000003" customHeight="1" thickBot="1">
      <c r="A4" s="126" t="s">
        <v>5</v>
      </c>
      <c r="B4" s="142"/>
      <c r="C4" s="621" t="str">
        <f>'Tab_1 variable Kosten'!D4:D4</f>
        <v>Beispiel 1</v>
      </c>
      <c r="D4" s="622"/>
      <c r="E4" s="621" t="str">
        <f>'Tab_1 variable Kosten'!E4:E4</f>
        <v>Beispiel 2</v>
      </c>
      <c r="F4" s="622"/>
      <c r="G4" s="621" t="str">
        <f>'Tab_1 variable Kosten'!F4:F4</f>
        <v>Beispiel 3</v>
      </c>
      <c r="H4" s="623"/>
      <c r="I4" s="621" t="str">
        <f>'Tab_1 variable Kosten'!G4:G4</f>
        <v>Beispiel 4</v>
      </c>
      <c r="J4" s="622"/>
      <c r="K4" s="621" t="str">
        <f>'Tab_1 variable Kosten'!H4:H4</f>
        <v>Beispiel 5</v>
      </c>
      <c r="L4" s="624"/>
    </row>
    <row r="5" spans="1:12" s="20" customFormat="1" ht="67.5" customHeight="1">
      <c r="A5" s="143" t="s">
        <v>57</v>
      </c>
      <c r="B5" s="144"/>
      <c r="C5" s="592">
        <f>IF('Tab_1 variable Kosten'!D5:D5="","",'Tab_1 variable Kosten'!D5:D5)</f>
        <v>0</v>
      </c>
      <c r="D5" s="593"/>
      <c r="E5" s="592">
        <f>IF('Tab_1 variable Kosten'!E5:E5="","",'Tab_1 variable Kosten'!E5:E5)</f>
        <v>0</v>
      </c>
      <c r="F5" s="594"/>
      <c r="G5" s="592">
        <f>IF('Tab_1 variable Kosten'!F5:F5="","",'Tab_1 variable Kosten'!F5:F5)</f>
        <v>0</v>
      </c>
      <c r="H5" s="595"/>
      <c r="I5" s="592">
        <f>IF('Tab_1 variable Kosten'!G5:G5="","",'Tab_1 variable Kosten'!G5:G5)</f>
        <v>0</v>
      </c>
      <c r="J5" s="599"/>
      <c r="K5" s="592">
        <f>IF('Tab_1 variable Kosten'!H5:H5="","",'Tab_1 variable Kosten'!H5:H5)</f>
        <v>0</v>
      </c>
      <c r="L5" s="610"/>
    </row>
    <row r="6" spans="1:12" s="20" customFormat="1" ht="18.75" customHeight="1">
      <c r="A6" s="145" t="s">
        <v>2</v>
      </c>
      <c r="B6" s="146"/>
      <c r="C6" s="619">
        <f>'Tab_1 variable Kosten'!D7:D7</f>
        <v>0</v>
      </c>
      <c r="D6" s="620"/>
      <c r="E6" s="619">
        <f>'Tab_1 variable Kosten'!E7:E7</f>
        <v>0</v>
      </c>
      <c r="F6" s="620"/>
      <c r="G6" s="619">
        <f>'Tab_1 variable Kosten'!F7:F7</f>
        <v>0</v>
      </c>
      <c r="H6" s="625"/>
      <c r="I6" s="626">
        <f>'Tab_1 variable Kosten'!G7:G7</f>
        <v>0</v>
      </c>
      <c r="J6" s="627"/>
      <c r="K6" s="619">
        <f>'Tab_1 variable Kosten'!H7:H7</f>
        <v>0</v>
      </c>
      <c r="L6" s="628"/>
    </row>
    <row r="7" spans="1:12" s="20" customFormat="1" ht="21.2" customHeight="1" thickBot="1">
      <c r="A7" s="147" t="s">
        <v>6</v>
      </c>
      <c r="B7" s="148"/>
      <c r="C7" s="629">
        <f>'Tab_1 variable Kosten'!D8:D8</f>
        <v>0</v>
      </c>
      <c r="D7" s="630"/>
      <c r="E7" s="629">
        <f>'Tab_1 variable Kosten'!E8:E8</f>
        <v>0</v>
      </c>
      <c r="F7" s="630"/>
      <c r="G7" s="629">
        <f>'Tab_1 variable Kosten'!F8:F8</f>
        <v>0</v>
      </c>
      <c r="H7" s="631"/>
      <c r="I7" s="629">
        <f>'Tab_1 variable Kosten'!G8:G8</f>
        <v>0</v>
      </c>
      <c r="J7" s="632"/>
      <c r="K7" s="629">
        <f>'Tab_1 variable Kosten'!H8:H8</f>
        <v>0</v>
      </c>
      <c r="L7" s="633"/>
    </row>
    <row r="8" spans="1:12" s="20" customFormat="1" ht="30.2" customHeight="1">
      <c r="A8" s="127" t="s">
        <v>29</v>
      </c>
      <c r="B8" s="149"/>
      <c r="C8" s="128" t="s">
        <v>7</v>
      </c>
      <c r="D8" s="129" t="s">
        <v>8</v>
      </c>
      <c r="E8" s="128" t="s">
        <v>7</v>
      </c>
      <c r="F8" s="129" t="s">
        <v>8</v>
      </c>
      <c r="G8" s="128" t="s">
        <v>7</v>
      </c>
      <c r="H8" s="129" t="s">
        <v>8</v>
      </c>
      <c r="I8" s="128" t="s">
        <v>7</v>
      </c>
      <c r="J8" s="129" t="s">
        <v>8</v>
      </c>
      <c r="K8" s="128" t="s">
        <v>7</v>
      </c>
      <c r="L8" s="130" t="s">
        <v>8</v>
      </c>
    </row>
    <row r="9" spans="1:12" ht="24.75" customHeight="1">
      <c r="A9" s="131"/>
      <c r="B9" s="150"/>
      <c r="C9" s="132" t="s">
        <v>46</v>
      </c>
      <c r="D9" s="132" t="s">
        <v>46</v>
      </c>
      <c r="E9" s="132" t="s">
        <v>46</v>
      </c>
      <c r="F9" s="132" t="s">
        <v>46</v>
      </c>
      <c r="G9" s="132" t="s">
        <v>46</v>
      </c>
      <c r="H9" s="132" t="s">
        <v>46</v>
      </c>
      <c r="I9" s="132" t="s">
        <v>46</v>
      </c>
      <c r="J9" s="132" t="s">
        <v>46</v>
      </c>
      <c r="K9" s="132" t="s">
        <v>46</v>
      </c>
      <c r="L9" s="133" t="s">
        <v>46</v>
      </c>
    </row>
    <row r="10" spans="1:12" s="29" customFormat="1" ht="38.85" customHeight="1" thickBot="1">
      <c r="A10" s="151" t="s">
        <v>58</v>
      </c>
      <c r="B10" s="152"/>
      <c r="C10" s="153">
        <f>'Tab_2 Arbeitszeit'!B46</f>
        <v>0</v>
      </c>
      <c r="D10" s="153">
        <f>'Tab_2 Arbeitszeit'!C46</f>
        <v>0</v>
      </c>
      <c r="E10" s="153">
        <f>'Tab_2 Arbeitszeit'!D46</f>
        <v>0</v>
      </c>
      <c r="F10" s="153">
        <f>'Tab_2 Arbeitszeit'!E46</f>
        <v>0</v>
      </c>
      <c r="G10" s="153">
        <f>'Tab_2 Arbeitszeit'!F46</f>
        <v>0</v>
      </c>
      <c r="H10" s="153">
        <f>'Tab_2 Arbeitszeit'!G46</f>
        <v>0</v>
      </c>
      <c r="I10" s="153">
        <f>'Tab_2 Arbeitszeit'!H46</f>
        <v>0</v>
      </c>
      <c r="J10" s="153">
        <f>'Tab_2 Arbeitszeit'!I46</f>
        <v>0</v>
      </c>
      <c r="K10" s="153">
        <f>'Tab_2 Arbeitszeit'!J46</f>
        <v>0</v>
      </c>
      <c r="L10" s="154">
        <f>'Tab_2 Arbeitszeit'!K46</f>
        <v>0</v>
      </c>
    </row>
    <row r="11" spans="1:12" ht="36.75" customHeight="1" thickBot="1">
      <c r="A11" s="155" t="s">
        <v>47</v>
      </c>
      <c r="B11" s="156" t="s">
        <v>40</v>
      </c>
      <c r="C11" s="157"/>
      <c r="D11" s="158"/>
      <c r="E11" s="158"/>
      <c r="F11" s="158"/>
      <c r="G11" s="158"/>
      <c r="H11" s="159"/>
      <c r="I11" s="158"/>
      <c r="J11" s="158"/>
      <c r="K11" s="158"/>
      <c r="L11" s="160"/>
    </row>
    <row r="12" spans="1:12" s="30" customFormat="1" ht="32.25" customHeight="1" thickBot="1">
      <c r="A12" s="161" t="s">
        <v>93</v>
      </c>
      <c r="B12" s="77"/>
      <c r="C12" s="162"/>
      <c r="D12" s="163">
        <f>D10*$B$12</f>
        <v>0</v>
      </c>
      <c r="E12" s="163"/>
      <c r="F12" s="163">
        <f>F10*$B$12</f>
        <v>0</v>
      </c>
      <c r="G12" s="163"/>
      <c r="H12" s="163">
        <f>H10*B12</f>
        <v>0</v>
      </c>
      <c r="I12" s="163"/>
      <c r="J12" s="163">
        <f>J10*$B$12</f>
        <v>0</v>
      </c>
      <c r="K12" s="164"/>
      <c r="L12" s="165">
        <f>L10*$B$12</f>
        <v>0</v>
      </c>
    </row>
    <row r="13" spans="1:12" s="30" customFormat="1" ht="32.25" customHeight="1" thickBot="1">
      <c r="A13" s="166" t="s">
        <v>91</v>
      </c>
      <c r="B13" s="255"/>
      <c r="C13" s="167"/>
      <c r="D13" s="168">
        <f>IF(D12=0,0,D12/C6)</f>
        <v>0</v>
      </c>
      <c r="E13" s="168"/>
      <c r="F13" s="168">
        <f>IF(E6=0,0,F12/E6)</f>
        <v>0</v>
      </c>
      <c r="G13" s="168"/>
      <c r="H13" s="168">
        <f>IF(G6=0,0,H12/G6)</f>
        <v>0</v>
      </c>
      <c r="I13" s="168"/>
      <c r="J13" s="168">
        <f>IF(J12=0,0,J12/I6)</f>
        <v>0</v>
      </c>
      <c r="K13" s="169"/>
      <c r="L13" s="170">
        <f>IF(L12=0,0,L12/K6)</f>
        <v>0</v>
      </c>
    </row>
    <row r="14" spans="1:12" s="30" customFormat="1" ht="37.5" customHeight="1" thickBot="1">
      <c r="A14" s="171" t="s">
        <v>96</v>
      </c>
      <c r="B14" s="77"/>
      <c r="C14" s="172">
        <f>C10*$B$14</f>
        <v>0</v>
      </c>
      <c r="D14" s="173"/>
      <c r="E14" s="173">
        <f>E10*$B$14</f>
        <v>0</v>
      </c>
      <c r="F14" s="173"/>
      <c r="G14" s="173">
        <f>G10*$B$14</f>
        <v>0</v>
      </c>
      <c r="H14" s="174"/>
      <c r="I14" s="173">
        <f>I10*$B$14</f>
        <v>0</v>
      </c>
      <c r="J14" s="173"/>
      <c r="K14" s="175">
        <f>K10*$B$14</f>
        <v>0</v>
      </c>
      <c r="L14" s="176"/>
    </row>
    <row r="15" spans="1:12" s="20" customFormat="1" ht="31.7" hidden="1" customHeight="1" thickBot="1">
      <c r="A15" s="46" t="s">
        <v>52</v>
      </c>
      <c r="B15" s="31"/>
      <c r="C15" s="51"/>
      <c r="D15" s="42"/>
      <c r="E15" s="53"/>
      <c r="F15" s="44"/>
      <c r="G15" s="53"/>
      <c r="H15" s="43"/>
      <c r="I15" s="53"/>
      <c r="J15" s="42"/>
      <c r="K15" s="53"/>
      <c r="L15" s="45"/>
    </row>
    <row r="16" spans="1:12" s="20" customFormat="1" ht="31.7" customHeight="1" thickBot="1">
      <c r="A16" s="135" t="s">
        <v>92</v>
      </c>
      <c r="B16" s="47"/>
      <c r="C16" s="52">
        <f>IF(C14=0,0,C14/C6)</f>
        <v>0</v>
      </c>
      <c r="D16" s="48"/>
      <c r="E16" s="52">
        <f>IF(E14=0,0,E14/E6)</f>
        <v>0</v>
      </c>
      <c r="F16" s="48"/>
      <c r="G16" s="52">
        <f>IF(G14=0,0,G14/G6)</f>
        <v>0</v>
      </c>
      <c r="H16" s="49"/>
      <c r="I16" s="52">
        <f>IF(I14=0,0,I14/I6)</f>
        <v>0</v>
      </c>
      <c r="J16" s="48"/>
      <c r="K16" s="52">
        <f>IF(K14=0,0,K14/K6)</f>
        <v>0</v>
      </c>
      <c r="L16" s="50"/>
    </row>
    <row r="17" spans="1:12" s="20" customFormat="1" ht="31.7" customHeight="1">
      <c r="A17" s="46" t="s">
        <v>41</v>
      </c>
      <c r="B17" s="118"/>
      <c r="C17" s="611">
        <f>D12+C14</f>
        <v>0</v>
      </c>
      <c r="D17" s="612"/>
      <c r="E17" s="611">
        <f>F12+E14</f>
        <v>0</v>
      </c>
      <c r="F17" s="612"/>
      <c r="G17" s="611">
        <f>H12+G14</f>
        <v>0</v>
      </c>
      <c r="H17" s="615"/>
      <c r="I17" s="611">
        <f>J12+I14</f>
        <v>0</v>
      </c>
      <c r="J17" s="612"/>
      <c r="K17" s="611">
        <f>L12+K14</f>
        <v>0</v>
      </c>
      <c r="L17" s="617"/>
    </row>
    <row r="18" spans="1:12" ht="30.75" customHeight="1" thickBot="1">
      <c r="A18" s="177" t="s">
        <v>51</v>
      </c>
      <c r="B18" s="178"/>
      <c r="C18" s="613">
        <f>IF(C17=0,0,C17/C6)</f>
        <v>0</v>
      </c>
      <c r="D18" s="614"/>
      <c r="E18" s="613">
        <f>IF(E17=0,0,E17/E6)</f>
        <v>0</v>
      </c>
      <c r="F18" s="614"/>
      <c r="G18" s="613">
        <f>IF(G17=0,0,G17/G6)</f>
        <v>0</v>
      </c>
      <c r="H18" s="616"/>
      <c r="I18" s="613">
        <f>IF(I17=0,0,I17/I6)</f>
        <v>0</v>
      </c>
      <c r="J18" s="614"/>
      <c r="K18" s="613">
        <f>IF(K17=0,0,K17/K6)</f>
        <v>0</v>
      </c>
      <c r="L18" s="618"/>
    </row>
    <row r="19" spans="1:12">
      <c r="A19" s="123"/>
      <c r="B19" s="123"/>
      <c r="C19" s="179"/>
      <c r="D19" s="123"/>
      <c r="E19" s="123"/>
      <c r="F19" s="123"/>
      <c r="G19" s="123"/>
      <c r="H19" s="123"/>
      <c r="I19" s="123"/>
      <c r="J19" s="123"/>
      <c r="K19" s="123"/>
      <c r="L19" s="123"/>
    </row>
  </sheetData>
  <sheetProtection sheet="1" objects="1" scenarios="1" formatColumns="0" formatRows="0"/>
  <mergeCells count="30">
    <mergeCell ref="E6:F6"/>
    <mergeCell ref="G6:H6"/>
    <mergeCell ref="I6:J6"/>
    <mergeCell ref="K6:L6"/>
    <mergeCell ref="C7:D7"/>
    <mergeCell ref="E7:F7"/>
    <mergeCell ref="G7:H7"/>
    <mergeCell ref="I7:J7"/>
    <mergeCell ref="K7:L7"/>
    <mergeCell ref="C4:D4"/>
    <mergeCell ref="E4:F4"/>
    <mergeCell ref="G4:H4"/>
    <mergeCell ref="I4:J4"/>
    <mergeCell ref="K4:L4"/>
    <mergeCell ref="K5:L5"/>
    <mergeCell ref="C17:D17"/>
    <mergeCell ref="C18:D18"/>
    <mergeCell ref="E17:F17"/>
    <mergeCell ref="E18:F18"/>
    <mergeCell ref="G17:H17"/>
    <mergeCell ref="G18:H18"/>
    <mergeCell ref="I17:J17"/>
    <mergeCell ref="I18:J18"/>
    <mergeCell ref="K17:L17"/>
    <mergeCell ref="K18:L18"/>
    <mergeCell ref="C5:D5"/>
    <mergeCell ref="E5:F5"/>
    <mergeCell ref="G5:H5"/>
    <mergeCell ref="I5:J5"/>
    <mergeCell ref="C6:D6"/>
  </mergeCells>
  <pageMargins left="0.78740157480314965" right="0.31496062992125984" top="0.82677165354330717" bottom="0.77127976190476188" header="0.27559055118110237" footer="0.32589285714285715"/>
  <pageSetup paperSize="9" scale="73" orientation="landscape" r:id="rId1"/>
  <headerFooter alignWithMargins="0">
    <oddHeader>&amp;C&amp;G</oddHeader>
    <oddFooter>&amp;LBeratungsteam "Einkommensalternativen"
Burgenlandstr. 7,
55543 Bad Kreuznach&amp;C
Stand: März 2021&amp;R&amp;A</oddFoot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T61"/>
  <sheetViews>
    <sheetView showZeros="0" topLeftCell="A5" zoomScale="80" zoomScaleNormal="80" zoomScaleSheetLayoutView="90" zoomScalePageLayoutView="80" workbookViewId="0">
      <selection activeCell="B5" sqref="B5"/>
    </sheetView>
  </sheetViews>
  <sheetFormatPr baseColWidth="10" defaultRowHeight="12.75"/>
  <cols>
    <col min="1" max="1" width="41" style="61" customWidth="1"/>
    <col min="2" max="2" width="19.140625" style="61" customWidth="1"/>
    <col min="3" max="3" width="6.5703125" style="61" customWidth="1"/>
    <col min="4" max="4" width="17" style="61" customWidth="1"/>
    <col min="5" max="5" width="6.85546875" style="61" customWidth="1"/>
    <col min="6" max="6" width="15" style="61" customWidth="1"/>
    <col min="7" max="253" width="11.42578125" style="61"/>
    <col min="254" max="254" width="41" style="61" customWidth="1"/>
    <col min="255" max="255" width="19.85546875" style="61" customWidth="1"/>
    <col min="256" max="256" width="19" style="61" customWidth="1"/>
    <col min="257" max="257" width="6.5703125" style="61" customWidth="1"/>
    <col min="258" max="258" width="17" style="61" customWidth="1"/>
    <col min="259" max="259" width="17.42578125" style="61" customWidth="1"/>
    <col min="260" max="260" width="6.85546875" style="61" customWidth="1"/>
    <col min="261" max="261" width="15" style="61" customWidth="1"/>
    <col min="262" max="262" width="16.42578125" style="61" customWidth="1"/>
    <col min="263" max="509" width="11.42578125" style="61"/>
    <col min="510" max="510" width="41" style="61" customWidth="1"/>
    <col min="511" max="511" width="19.85546875" style="61" customWidth="1"/>
    <col min="512" max="512" width="19" style="61" customWidth="1"/>
    <col min="513" max="513" width="6.5703125" style="61" customWidth="1"/>
    <col min="514" max="514" width="17" style="61" customWidth="1"/>
    <col min="515" max="515" width="17.42578125" style="61" customWidth="1"/>
    <col min="516" max="516" width="6.85546875" style="61" customWidth="1"/>
    <col min="517" max="517" width="15" style="61" customWidth="1"/>
    <col min="518" max="518" width="16.42578125" style="61" customWidth="1"/>
    <col min="519" max="765" width="11.42578125" style="61"/>
    <col min="766" max="766" width="41" style="61" customWidth="1"/>
    <col min="767" max="767" width="19.85546875" style="61" customWidth="1"/>
    <col min="768" max="768" width="19" style="61" customWidth="1"/>
    <col min="769" max="769" width="6.5703125" style="61" customWidth="1"/>
    <col min="770" max="770" width="17" style="61" customWidth="1"/>
    <col min="771" max="771" width="17.42578125" style="61" customWidth="1"/>
    <col min="772" max="772" width="6.85546875" style="61" customWidth="1"/>
    <col min="773" max="773" width="15" style="61" customWidth="1"/>
    <col min="774" max="774" width="16.42578125" style="61" customWidth="1"/>
    <col min="775" max="1021" width="11.42578125" style="61"/>
    <col min="1022" max="1022" width="41" style="61" customWidth="1"/>
    <col min="1023" max="1023" width="19.85546875" style="61" customWidth="1"/>
    <col min="1024" max="1024" width="19" style="61" customWidth="1"/>
    <col min="1025" max="1025" width="6.5703125" style="61" customWidth="1"/>
    <col min="1026" max="1026" width="17" style="61" customWidth="1"/>
    <col min="1027" max="1027" width="17.42578125" style="61" customWidth="1"/>
    <col min="1028" max="1028" width="6.85546875" style="61" customWidth="1"/>
    <col min="1029" max="1029" width="15" style="61" customWidth="1"/>
    <col min="1030" max="1030" width="16.42578125" style="61" customWidth="1"/>
    <col min="1031" max="1277" width="11.42578125" style="61"/>
    <col min="1278" max="1278" width="41" style="61" customWidth="1"/>
    <col min="1279" max="1279" width="19.85546875" style="61" customWidth="1"/>
    <col min="1280" max="1280" width="19" style="61" customWidth="1"/>
    <col min="1281" max="1281" width="6.5703125" style="61" customWidth="1"/>
    <col min="1282" max="1282" width="17" style="61" customWidth="1"/>
    <col min="1283" max="1283" width="17.42578125" style="61" customWidth="1"/>
    <col min="1284" max="1284" width="6.85546875" style="61" customWidth="1"/>
    <col min="1285" max="1285" width="15" style="61" customWidth="1"/>
    <col min="1286" max="1286" width="16.42578125" style="61" customWidth="1"/>
    <col min="1287" max="1533" width="11.42578125" style="61"/>
    <col min="1534" max="1534" width="41" style="61" customWidth="1"/>
    <col min="1535" max="1535" width="19.85546875" style="61" customWidth="1"/>
    <col min="1536" max="1536" width="19" style="61" customWidth="1"/>
    <col min="1537" max="1537" width="6.5703125" style="61" customWidth="1"/>
    <col min="1538" max="1538" width="17" style="61" customWidth="1"/>
    <col min="1539" max="1539" width="17.42578125" style="61" customWidth="1"/>
    <col min="1540" max="1540" width="6.85546875" style="61" customWidth="1"/>
    <col min="1541" max="1541" width="15" style="61" customWidth="1"/>
    <col min="1542" max="1542" width="16.42578125" style="61" customWidth="1"/>
    <col min="1543" max="1789" width="11.42578125" style="61"/>
    <col min="1790" max="1790" width="41" style="61" customWidth="1"/>
    <col min="1791" max="1791" width="19.85546875" style="61" customWidth="1"/>
    <col min="1792" max="1792" width="19" style="61" customWidth="1"/>
    <col min="1793" max="1793" width="6.5703125" style="61" customWidth="1"/>
    <col min="1794" max="1794" width="17" style="61" customWidth="1"/>
    <col min="1795" max="1795" width="17.42578125" style="61" customWidth="1"/>
    <col min="1796" max="1796" width="6.85546875" style="61" customWidth="1"/>
    <col min="1797" max="1797" width="15" style="61" customWidth="1"/>
    <col min="1798" max="1798" width="16.42578125" style="61" customWidth="1"/>
    <col min="1799" max="2045" width="11.42578125" style="61"/>
    <col min="2046" max="2046" width="41" style="61" customWidth="1"/>
    <col min="2047" max="2047" width="19.85546875" style="61" customWidth="1"/>
    <col min="2048" max="2048" width="19" style="61" customWidth="1"/>
    <col min="2049" max="2049" width="6.5703125" style="61" customWidth="1"/>
    <col min="2050" max="2050" width="17" style="61" customWidth="1"/>
    <col min="2051" max="2051" width="17.42578125" style="61" customWidth="1"/>
    <col min="2052" max="2052" width="6.85546875" style="61" customWidth="1"/>
    <col min="2053" max="2053" width="15" style="61" customWidth="1"/>
    <col min="2054" max="2054" width="16.42578125" style="61" customWidth="1"/>
    <col min="2055" max="2301" width="11.42578125" style="61"/>
    <col min="2302" max="2302" width="41" style="61" customWidth="1"/>
    <col min="2303" max="2303" width="19.85546875" style="61" customWidth="1"/>
    <col min="2304" max="2304" width="19" style="61" customWidth="1"/>
    <col min="2305" max="2305" width="6.5703125" style="61" customWidth="1"/>
    <col min="2306" max="2306" width="17" style="61" customWidth="1"/>
    <col min="2307" max="2307" width="17.42578125" style="61" customWidth="1"/>
    <col min="2308" max="2308" width="6.85546875" style="61" customWidth="1"/>
    <col min="2309" max="2309" width="15" style="61" customWidth="1"/>
    <col min="2310" max="2310" width="16.42578125" style="61" customWidth="1"/>
    <col min="2311" max="2557" width="11.42578125" style="61"/>
    <col min="2558" max="2558" width="41" style="61" customWidth="1"/>
    <col min="2559" max="2559" width="19.85546875" style="61" customWidth="1"/>
    <col min="2560" max="2560" width="19" style="61" customWidth="1"/>
    <col min="2561" max="2561" width="6.5703125" style="61" customWidth="1"/>
    <col min="2562" max="2562" width="17" style="61" customWidth="1"/>
    <col min="2563" max="2563" width="17.42578125" style="61" customWidth="1"/>
    <col min="2564" max="2564" width="6.85546875" style="61" customWidth="1"/>
    <col min="2565" max="2565" width="15" style="61" customWidth="1"/>
    <col min="2566" max="2566" width="16.42578125" style="61" customWidth="1"/>
    <col min="2567" max="2813" width="11.42578125" style="61"/>
    <col min="2814" max="2814" width="41" style="61" customWidth="1"/>
    <col min="2815" max="2815" width="19.85546875" style="61" customWidth="1"/>
    <col min="2816" max="2816" width="19" style="61" customWidth="1"/>
    <col min="2817" max="2817" width="6.5703125" style="61" customWidth="1"/>
    <col min="2818" max="2818" width="17" style="61" customWidth="1"/>
    <col min="2819" max="2819" width="17.42578125" style="61" customWidth="1"/>
    <col min="2820" max="2820" width="6.85546875" style="61" customWidth="1"/>
    <col min="2821" max="2821" width="15" style="61" customWidth="1"/>
    <col min="2822" max="2822" width="16.42578125" style="61" customWidth="1"/>
    <col min="2823" max="3069" width="11.42578125" style="61"/>
    <col min="3070" max="3070" width="41" style="61" customWidth="1"/>
    <col min="3071" max="3071" width="19.85546875" style="61" customWidth="1"/>
    <col min="3072" max="3072" width="19" style="61" customWidth="1"/>
    <col min="3073" max="3073" width="6.5703125" style="61" customWidth="1"/>
    <col min="3074" max="3074" width="17" style="61" customWidth="1"/>
    <col min="3075" max="3075" width="17.42578125" style="61" customWidth="1"/>
    <col min="3076" max="3076" width="6.85546875" style="61" customWidth="1"/>
    <col min="3077" max="3077" width="15" style="61" customWidth="1"/>
    <col min="3078" max="3078" width="16.42578125" style="61" customWidth="1"/>
    <col min="3079" max="3325" width="11.42578125" style="61"/>
    <col min="3326" max="3326" width="41" style="61" customWidth="1"/>
    <col min="3327" max="3327" width="19.85546875" style="61" customWidth="1"/>
    <col min="3328" max="3328" width="19" style="61" customWidth="1"/>
    <col min="3329" max="3329" width="6.5703125" style="61" customWidth="1"/>
    <col min="3330" max="3330" width="17" style="61" customWidth="1"/>
    <col min="3331" max="3331" width="17.42578125" style="61" customWidth="1"/>
    <col min="3332" max="3332" width="6.85546875" style="61" customWidth="1"/>
    <col min="3333" max="3333" width="15" style="61" customWidth="1"/>
    <col min="3334" max="3334" width="16.42578125" style="61" customWidth="1"/>
    <col min="3335" max="3581" width="11.42578125" style="61"/>
    <col min="3582" max="3582" width="41" style="61" customWidth="1"/>
    <col min="3583" max="3583" width="19.85546875" style="61" customWidth="1"/>
    <col min="3584" max="3584" width="19" style="61" customWidth="1"/>
    <col min="3585" max="3585" width="6.5703125" style="61" customWidth="1"/>
    <col min="3586" max="3586" width="17" style="61" customWidth="1"/>
    <col min="3587" max="3587" width="17.42578125" style="61" customWidth="1"/>
    <col min="3588" max="3588" width="6.85546875" style="61" customWidth="1"/>
    <col min="3589" max="3589" width="15" style="61" customWidth="1"/>
    <col min="3590" max="3590" width="16.42578125" style="61" customWidth="1"/>
    <col min="3591" max="3837" width="11.42578125" style="61"/>
    <col min="3838" max="3838" width="41" style="61" customWidth="1"/>
    <col min="3839" max="3839" width="19.85546875" style="61" customWidth="1"/>
    <col min="3840" max="3840" width="19" style="61" customWidth="1"/>
    <col min="3841" max="3841" width="6.5703125" style="61" customWidth="1"/>
    <col min="3842" max="3842" width="17" style="61" customWidth="1"/>
    <col min="3843" max="3843" width="17.42578125" style="61" customWidth="1"/>
    <col min="3844" max="3844" width="6.85546875" style="61" customWidth="1"/>
    <col min="3845" max="3845" width="15" style="61" customWidth="1"/>
    <col min="3846" max="3846" width="16.42578125" style="61" customWidth="1"/>
    <col min="3847" max="4093" width="11.42578125" style="61"/>
    <col min="4094" max="4094" width="41" style="61" customWidth="1"/>
    <col min="4095" max="4095" width="19.85546875" style="61" customWidth="1"/>
    <col min="4096" max="4096" width="19" style="61" customWidth="1"/>
    <col min="4097" max="4097" width="6.5703125" style="61" customWidth="1"/>
    <col min="4098" max="4098" width="17" style="61" customWidth="1"/>
    <col min="4099" max="4099" width="17.42578125" style="61" customWidth="1"/>
    <col min="4100" max="4100" width="6.85546875" style="61" customWidth="1"/>
    <col min="4101" max="4101" width="15" style="61" customWidth="1"/>
    <col min="4102" max="4102" width="16.42578125" style="61" customWidth="1"/>
    <col min="4103" max="4349" width="11.42578125" style="61"/>
    <col min="4350" max="4350" width="41" style="61" customWidth="1"/>
    <col min="4351" max="4351" width="19.85546875" style="61" customWidth="1"/>
    <col min="4352" max="4352" width="19" style="61" customWidth="1"/>
    <col min="4353" max="4353" width="6.5703125" style="61" customWidth="1"/>
    <col min="4354" max="4354" width="17" style="61" customWidth="1"/>
    <col min="4355" max="4355" width="17.42578125" style="61" customWidth="1"/>
    <col min="4356" max="4356" width="6.85546875" style="61" customWidth="1"/>
    <col min="4357" max="4357" width="15" style="61" customWidth="1"/>
    <col min="4358" max="4358" width="16.42578125" style="61" customWidth="1"/>
    <col min="4359" max="4605" width="11.42578125" style="61"/>
    <col min="4606" max="4606" width="41" style="61" customWidth="1"/>
    <col min="4607" max="4607" width="19.85546875" style="61" customWidth="1"/>
    <col min="4608" max="4608" width="19" style="61" customWidth="1"/>
    <col min="4609" max="4609" width="6.5703125" style="61" customWidth="1"/>
    <col min="4610" max="4610" width="17" style="61" customWidth="1"/>
    <col min="4611" max="4611" width="17.42578125" style="61" customWidth="1"/>
    <col min="4612" max="4612" width="6.85546875" style="61" customWidth="1"/>
    <col min="4613" max="4613" width="15" style="61" customWidth="1"/>
    <col min="4614" max="4614" width="16.42578125" style="61" customWidth="1"/>
    <col min="4615" max="4861" width="11.42578125" style="61"/>
    <col min="4862" max="4862" width="41" style="61" customWidth="1"/>
    <col min="4863" max="4863" width="19.85546875" style="61" customWidth="1"/>
    <col min="4864" max="4864" width="19" style="61" customWidth="1"/>
    <col min="4865" max="4865" width="6.5703125" style="61" customWidth="1"/>
    <col min="4866" max="4866" width="17" style="61" customWidth="1"/>
    <col min="4867" max="4867" width="17.42578125" style="61" customWidth="1"/>
    <col min="4868" max="4868" width="6.85546875" style="61" customWidth="1"/>
    <col min="4869" max="4869" width="15" style="61" customWidth="1"/>
    <col min="4870" max="4870" width="16.42578125" style="61" customWidth="1"/>
    <col min="4871" max="5117" width="11.42578125" style="61"/>
    <col min="5118" max="5118" width="41" style="61" customWidth="1"/>
    <col min="5119" max="5119" width="19.85546875" style="61" customWidth="1"/>
    <col min="5120" max="5120" width="19" style="61" customWidth="1"/>
    <col min="5121" max="5121" width="6.5703125" style="61" customWidth="1"/>
    <col min="5122" max="5122" width="17" style="61" customWidth="1"/>
    <col min="5123" max="5123" width="17.42578125" style="61" customWidth="1"/>
    <col min="5124" max="5124" width="6.85546875" style="61" customWidth="1"/>
    <col min="5125" max="5125" width="15" style="61" customWidth="1"/>
    <col min="5126" max="5126" width="16.42578125" style="61" customWidth="1"/>
    <col min="5127" max="5373" width="11.42578125" style="61"/>
    <col min="5374" max="5374" width="41" style="61" customWidth="1"/>
    <col min="5375" max="5375" width="19.85546875" style="61" customWidth="1"/>
    <col min="5376" max="5376" width="19" style="61" customWidth="1"/>
    <col min="5377" max="5377" width="6.5703125" style="61" customWidth="1"/>
    <col min="5378" max="5378" width="17" style="61" customWidth="1"/>
    <col min="5379" max="5379" width="17.42578125" style="61" customWidth="1"/>
    <col min="5380" max="5380" width="6.85546875" style="61" customWidth="1"/>
    <col min="5381" max="5381" width="15" style="61" customWidth="1"/>
    <col min="5382" max="5382" width="16.42578125" style="61" customWidth="1"/>
    <col min="5383" max="5629" width="11.42578125" style="61"/>
    <col min="5630" max="5630" width="41" style="61" customWidth="1"/>
    <col min="5631" max="5631" width="19.85546875" style="61" customWidth="1"/>
    <col min="5632" max="5632" width="19" style="61" customWidth="1"/>
    <col min="5633" max="5633" width="6.5703125" style="61" customWidth="1"/>
    <col min="5634" max="5634" width="17" style="61" customWidth="1"/>
    <col min="5635" max="5635" width="17.42578125" style="61" customWidth="1"/>
    <col min="5636" max="5636" width="6.85546875" style="61" customWidth="1"/>
    <col min="5637" max="5637" width="15" style="61" customWidth="1"/>
    <col min="5638" max="5638" width="16.42578125" style="61" customWidth="1"/>
    <col min="5639" max="5885" width="11.42578125" style="61"/>
    <col min="5886" max="5886" width="41" style="61" customWidth="1"/>
    <col min="5887" max="5887" width="19.85546875" style="61" customWidth="1"/>
    <col min="5888" max="5888" width="19" style="61" customWidth="1"/>
    <col min="5889" max="5889" width="6.5703125" style="61" customWidth="1"/>
    <col min="5890" max="5890" width="17" style="61" customWidth="1"/>
    <col min="5891" max="5891" width="17.42578125" style="61" customWidth="1"/>
    <col min="5892" max="5892" width="6.85546875" style="61" customWidth="1"/>
    <col min="5893" max="5893" width="15" style="61" customWidth="1"/>
    <col min="5894" max="5894" width="16.42578125" style="61" customWidth="1"/>
    <col min="5895" max="6141" width="11.42578125" style="61"/>
    <col min="6142" max="6142" width="41" style="61" customWidth="1"/>
    <col min="6143" max="6143" width="19.85546875" style="61" customWidth="1"/>
    <col min="6144" max="6144" width="19" style="61" customWidth="1"/>
    <col min="6145" max="6145" width="6.5703125" style="61" customWidth="1"/>
    <col min="6146" max="6146" width="17" style="61" customWidth="1"/>
    <col min="6147" max="6147" width="17.42578125" style="61" customWidth="1"/>
    <col min="6148" max="6148" width="6.85546875" style="61" customWidth="1"/>
    <col min="6149" max="6149" width="15" style="61" customWidth="1"/>
    <col min="6150" max="6150" width="16.42578125" style="61" customWidth="1"/>
    <col min="6151" max="6397" width="11.42578125" style="61"/>
    <col min="6398" max="6398" width="41" style="61" customWidth="1"/>
    <col min="6399" max="6399" width="19.85546875" style="61" customWidth="1"/>
    <col min="6400" max="6400" width="19" style="61" customWidth="1"/>
    <col min="6401" max="6401" width="6.5703125" style="61" customWidth="1"/>
    <col min="6402" max="6402" width="17" style="61" customWidth="1"/>
    <col min="6403" max="6403" width="17.42578125" style="61" customWidth="1"/>
    <col min="6404" max="6404" width="6.85546875" style="61" customWidth="1"/>
    <col min="6405" max="6405" width="15" style="61" customWidth="1"/>
    <col min="6406" max="6406" width="16.42578125" style="61" customWidth="1"/>
    <col min="6407" max="6653" width="11.42578125" style="61"/>
    <col min="6654" max="6654" width="41" style="61" customWidth="1"/>
    <col min="6655" max="6655" width="19.85546875" style="61" customWidth="1"/>
    <col min="6656" max="6656" width="19" style="61" customWidth="1"/>
    <col min="6657" max="6657" width="6.5703125" style="61" customWidth="1"/>
    <col min="6658" max="6658" width="17" style="61" customWidth="1"/>
    <col min="6659" max="6659" width="17.42578125" style="61" customWidth="1"/>
    <col min="6660" max="6660" width="6.85546875" style="61" customWidth="1"/>
    <col min="6661" max="6661" width="15" style="61" customWidth="1"/>
    <col min="6662" max="6662" width="16.42578125" style="61" customWidth="1"/>
    <col min="6663" max="6909" width="11.42578125" style="61"/>
    <col min="6910" max="6910" width="41" style="61" customWidth="1"/>
    <col min="6911" max="6911" width="19.85546875" style="61" customWidth="1"/>
    <col min="6912" max="6912" width="19" style="61" customWidth="1"/>
    <col min="6913" max="6913" width="6.5703125" style="61" customWidth="1"/>
    <col min="6914" max="6914" width="17" style="61" customWidth="1"/>
    <col min="6915" max="6915" width="17.42578125" style="61" customWidth="1"/>
    <col min="6916" max="6916" width="6.85546875" style="61" customWidth="1"/>
    <col min="6917" max="6917" width="15" style="61" customWidth="1"/>
    <col min="6918" max="6918" width="16.42578125" style="61" customWidth="1"/>
    <col min="6919" max="7165" width="11.42578125" style="61"/>
    <col min="7166" max="7166" width="41" style="61" customWidth="1"/>
    <col min="7167" max="7167" width="19.85546875" style="61" customWidth="1"/>
    <col min="7168" max="7168" width="19" style="61" customWidth="1"/>
    <col min="7169" max="7169" width="6.5703125" style="61" customWidth="1"/>
    <col min="7170" max="7170" width="17" style="61" customWidth="1"/>
    <col min="7171" max="7171" width="17.42578125" style="61" customWidth="1"/>
    <col min="7172" max="7172" width="6.85546875" style="61" customWidth="1"/>
    <col min="7173" max="7173" width="15" style="61" customWidth="1"/>
    <col min="7174" max="7174" width="16.42578125" style="61" customWidth="1"/>
    <col min="7175" max="7421" width="11.42578125" style="61"/>
    <col min="7422" max="7422" width="41" style="61" customWidth="1"/>
    <col min="7423" max="7423" width="19.85546875" style="61" customWidth="1"/>
    <col min="7424" max="7424" width="19" style="61" customWidth="1"/>
    <col min="7425" max="7425" width="6.5703125" style="61" customWidth="1"/>
    <col min="7426" max="7426" width="17" style="61" customWidth="1"/>
    <col min="7427" max="7427" width="17.42578125" style="61" customWidth="1"/>
    <col min="7428" max="7428" width="6.85546875" style="61" customWidth="1"/>
    <col min="7429" max="7429" width="15" style="61" customWidth="1"/>
    <col min="7430" max="7430" width="16.42578125" style="61" customWidth="1"/>
    <col min="7431" max="7677" width="11.42578125" style="61"/>
    <col min="7678" max="7678" width="41" style="61" customWidth="1"/>
    <col min="7679" max="7679" width="19.85546875" style="61" customWidth="1"/>
    <col min="7680" max="7680" width="19" style="61" customWidth="1"/>
    <col min="7681" max="7681" width="6.5703125" style="61" customWidth="1"/>
    <col min="7682" max="7682" width="17" style="61" customWidth="1"/>
    <col min="7683" max="7683" width="17.42578125" style="61" customWidth="1"/>
    <col min="7684" max="7684" width="6.85546875" style="61" customWidth="1"/>
    <col min="7685" max="7685" width="15" style="61" customWidth="1"/>
    <col min="7686" max="7686" width="16.42578125" style="61" customWidth="1"/>
    <col min="7687" max="7933" width="11.42578125" style="61"/>
    <col min="7934" max="7934" width="41" style="61" customWidth="1"/>
    <col min="7935" max="7935" width="19.85546875" style="61" customWidth="1"/>
    <col min="7936" max="7936" width="19" style="61" customWidth="1"/>
    <col min="7937" max="7937" width="6.5703125" style="61" customWidth="1"/>
    <col min="7938" max="7938" width="17" style="61" customWidth="1"/>
    <col min="7939" max="7939" width="17.42578125" style="61" customWidth="1"/>
    <col min="7940" max="7940" width="6.85546875" style="61" customWidth="1"/>
    <col min="7941" max="7941" width="15" style="61" customWidth="1"/>
    <col min="7942" max="7942" width="16.42578125" style="61" customWidth="1"/>
    <col min="7943" max="8189" width="11.42578125" style="61"/>
    <col min="8190" max="8190" width="41" style="61" customWidth="1"/>
    <col min="8191" max="8191" width="19.85546875" style="61" customWidth="1"/>
    <col min="8192" max="8192" width="19" style="61" customWidth="1"/>
    <col min="8193" max="8193" width="6.5703125" style="61" customWidth="1"/>
    <col min="8194" max="8194" width="17" style="61" customWidth="1"/>
    <col min="8195" max="8195" width="17.42578125" style="61" customWidth="1"/>
    <col min="8196" max="8196" width="6.85546875" style="61" customWidth="1"/>
    <col min="8197" max="8197" width="15" style="61" customWidth="1"/>
    <col min="8198" max="8198" width="16.42578125" style="61" customWidth="1"/>
    <col min="8199" max="8445" width="11.42578125" style="61"/>
    <col min="8446" max="8446" width="41" style="61" customWidth="1"/>
    <col min="8447" max="8447" width="19.85546875" style="61" customWidth="1"/>
    <col min="8448" max="8448" width="19" style="61" customWidth="1"/>
    <col min="8449" max="8449" width="6.5703125" style="61" customWidth="1"/>
    <col min="8450" max="8450" width="17" style="61" customWidth="1"/>
    <col min="8451" max="8451" width="17.42578125" style="61" customWidth="1"/>
    <col min="8452" max="8452" width="6.85546875" style="61" customWidth="1"/>
    <col min="8453" max="8453" width="15" style="61" customWidth="1"/>
    <col min="8454" max="8454" width="16.42578125" style="61" customWidth="1"/>
    <col min="8455" max="8701" width="11.42578125" style="61"/>
    <col min="8702" max="8702" width="41" style="61" customWidth="1"/>
    <col min="8703" max="8703" width="19.85546875" style="61" customWidth="1"/>
    <col min="8704" max="8704" width="19" style="61" customWidth="1"/>
    <col min="8705" max="8705" width="6.5703125" style="61" customWidth="1"/>
    <col min="8706" max="8706" width="17" style="61" customWidth="1"/>
    <col min="8707" max="8707" width="17.42578125" style="61" customWidth="1"/>
    <col min="8708" max="8708" width="6.85546875" style="61" customWidth="1"/>
    <col min="8709" max="8709" width="15" style="61" customWidth="1"/>
    <col min="8710" max="8710" width="16.42578125" style="61" customWidth="1"/>
    <col min="8711" max="8957" width="11.42578125" style="61"/>
    <col min="8958" max="8958" width="41" style="61" customWidth="1"/>
    <col min="8959" max="8959" width="19.85546875" style="61" customWidth="1"/>
    <col min="8960" max="8960" width="19" style="61" customWidth="1"/>
    <col min="8961" max="8961" width="6.5703125" style="61" customWidth="1"/>
    <col min="8962" max="8962" width="17" style="61" customWidth="1"/>
    <col min="8963" max="8963" width="17.42578125" style="61" customWidth="1"/>
    <col min="8964" max="8964" width="6.85546875" style="61" customWidth="1"/>
    <col min="8965" max="8965" width="15" style="61" customWidth="1"/>
    <col min="8966" max="8966" width="16.42578125" style="61" customWidth="1"/>
    <col min="8967" max="9213" width="11.42578125" style="61"/>
    <col min="9214" max="9214" width="41" style="61" customWidth="1"/>
    <col min="9215" max="9215" width="19.85546875" style="61" customWidth="1"/>
    <col min="9216" max="9216" width="19" style="61" customWidth="1"/>
    <col min="9217" max="9217" width="6.5703125" style="61" customWidth="1"/>
    <col min="9218" max="9218" width="17" style="61" customWidth="1"/>
    <col min="9219" max="9219" width="17.42578125" style="61" customWidth="1"/>
    <col min="9220" max="9220" width="6.85546875" style="61" customWidth="1"/>
    <col min="9221" max="9221" width="15" style="61" customWidth="1"/>
    <col min="9222" max="9222" width="16.42578125" style="61" customWidth="1"/>
    <col min="9223" max="9469" width="11.42578125" style="61"/>
    <col min="9470" max="9470" width="41" style="61" customWidth="1"/>
    <col min="9471" max="9471" width="19.85546875" style="61" customWidth="1"/>
    <col min="9472" max="9472" width="19" style="61" customWidth="1"/>
    <col min="9473" max="9473" width="6.5703125" style="61" customWidth="1"/>
    <col min="9474" max="9474" width="17" style="61" customWidth="1"/>
    <col min="9475" max="9475" width="17.42578125" style="61" customWidth="1"/>
    <col min="9476" max="9476" width="6.85546875" style="61" customWidth="1"/>
    <col min="9477" max="9477" width="15" style="61" customWidth="1"/>
    <col min="9478" max="9478" width="16.42578125" style="61" customWidth="1"/>
    <col min="9479" max="9725" width="11.42578125" style="61"/>
    <col min="9726" max="9726" width="41" style="61" customWidth="1"/>
    <col min="9727" max="9727" width="19.85546875" style="61" customWidth="1"/>
    <col min="9728" max="9728" width="19" style="61" customWidth="1"/>
    <col min="9729" max="9729" width="6.5703125" style="61" customWidth="1"/>
    <col min="9730" max="9730" width="17" style="61" customWidth="1"/>
    <col min="9731" max="9731" width="17.42578125" style="61" customWidth="1"/>
    <col min="9732" max="9732" width="6.85546875" style="61" customWidth="1"/>
    <col min="9733" max="9733" width="15" style="61" customWidth="1"/>
    <col min="9734" max="9734" width="16.42578125" style="61" customWidth="1"/>
    <col min="9735" max="9981" width="11.42578125" style="61"/>
    <col min="9982" max="9982" width="41" style="61" customWidth="1"/>
    <col min="9983" max="9983" width="19.85546875" style="61" customWidth="1"/>
    <col min="9984" max="9984" width="19" style="61" customWidth="1"/>
    <col min="9985" max="9985" width="6.5703125" style="61" customWidth="1"/>
    <col min="9986" max="9986" width="17" style="61" customWidth="1"/>
    <col min="9987" max="9987" width="17.42578125" style="61" customWidth="1"/>
    <col min="9988" max="9988" width="6.85546875" style="61" customWidth="1"/>
    <col min="9989" max="9989" width="15" style="61" customWidth="1"/>
    <col min="9990" max="9990" width="16.42578125" style="61" customWidth="1"/>
    <col min="9991" max="10237" width="11.42578125" style="61"/>
    <col min="10238" max="10238" width="41" style="61" customWidth="1"/>
    <col min="10239" max="10239" width="19.85546875" style="61" customWidth="1"/>
    <col min="10240" max="10240" width="19" style="61" customWidth="1"/>
    <col min="10241" max="10241" width="6.5703125" style="61" customWidth="1"/>
    <col min="10242" max="10242" width="17" style="61" customWidth="1"/>
    <col min="10243" max="10243" width="17.42578125" style="61" customWidth="1"/>
    <col min="10244" max="10244" width="6.85546875" style="61" customWidth="1"/>
    <col min="10245" max="10245" width="15" style="61" customWidth="1"/>
    <col min="10246" max="10246" width="16.42578125" style="61" customWidth="1"/>
    <col min="10247" max="10493" width="11.42578125" style="61"/>
    <col min="10494" max="10494" width="41" style="61" customWidth="1"/>
    <col min="10495" max="10495" width="19.85546875" style="61" customWidth="1"/>
    <col min="10496" max="10496" width="19" style="61" customWidth="1"/>
    <col min="10497" max="10497" width="6.5703125" style="61" customWidth="1"/>
    <col min="10498" max="10498" width="17" style="61" customWidth="1"/>
    <col min="10499" max="10499" width="17.42578125" style="61" customWidth="1"/>
    <col min="10500" max="10500" width="6.85546875" style="61" customWidth="1"/>
    <col min="10501" max="10501" width="15" style="61" customWidth="1"/>
    <col min="10502" max="10502" width="16.42578125" style="61" customWidth="1"/>
    <col min="10503" max="10749" width="11.42578125" style="61"/>
    <col min="10750" max="10750" width="41" style="61" customWidth="1"/>
    <col min="10751" max="10751" width="19.85546875" style="61" customWidth="1"/>
    <col min="10752" max="10752" width="19" style="61" customWidth="1"/>
    <col min="10753" max="10753" width="6.5703125" style="61" customWidth="1"/>
    <col min="10754" max="10754" width="17" style="61" customWidth="1"/>
    <col min="10755" max="10755" width="17.42578125" style="61" customWidth="1"/>
    <col min="10756" max="10756" width="6.85546875" style="61" customWidth="1"/>
    <col min="10757" max="10757" width="15" style="61" customWidth="1"/>
    <col min="10758" max="10758" width="16.42578125" style="61" customWidth="1"/>
    <col min="10759" max="11005" width="11.42578125" style="61"/>
    <col min="11006" max="11006" width="41" style="61" customWidth="1"/>
    <col min="11007" max="11007" width="19.85546875" style="61" customWidth="1"/>
    <col min="11008" max="11008" width="19" style="61" customWidth="1"/>
    <col min="11009" max="11009" width="6.5703125" style="61" customWidth="1"/>
    <col min="11010" max="11010" width="17" style="61" customWidth="1"/>
    <col min="11011" max="11011" width="17.42578125" style="61" customWidth="1"/>
    <col min="11012" max="11012" width="6.85546875" style="61" customWidth="1"/>
    <col min="11013" max="11013" width="15" style="61" customWidth="1"/>
    <col min="11014" max="11014" width="16.42578125" style="61" customWidth="1"/>
    <col min="11015" max="11261" width="11.42578125" style="61"/>
    <col min="11262" max="11262" width="41" style="61" customWidth="1"/>
    <col min="11263" max="11263" width="19.85546875" style="61" customWidth="1"/>
    <col min="11264" max="11264" width="19" style="61" customWidth="1"/>
    <col min="11265" max="11265" width="6.5703125" style="61" customWidth="1"/>
    <col min="11266" max="11266" width="17" style="61" customWidth="1"/>
    <col min="11267" max="11267" width="17.42578125" style="61" customWidth="1"/>
    <col min="11268" max="11268" width="6.85546875" style="61" customWidth="1"/>
    <col min="11269" max="11269" width="15" style="61" customWidth="1"/>
    <col min="11270" max="11270" width="16.42578125" style="61" customWidth="1"/>
    <col min="11271" max="11517" width="11.42578125" style="61"/>
    <col min="11518" max="11518" width="41" style="61" customWidth="1"/>
    <col min="11519" max="11519" width="19.85546875" style="61" customWidth="1"/>
    <col min="11520" max="11520" width="19" style="61" customWidth="1"/>
    <col min="11521" max="11521" width="6.5703125" style="61" customWidth="1"/>
    <col min="11522" max="11522" width="17" style="61" customWidth="1"/>
    <col min="11523" max="11523" width="17.42578125" style="61" customWidth="1"/>
    <col min="11524" max="11524" width="6.85546875" style="61" customWidth="1"/>
    <col min="11525" max="11525" width="15" style="61" customWidth="1"/>
    <col min="11526" max="11526" width="16.42578125" style="61" customWidth="1"/>
    <col min="11527" max="11773" width="11.42578125" style="61"/>
    <col min="11774" max="11774" width="41" style="61" customWidth="1"/>
    <col min="11775" max="11775" width="19.85546875" style="61" customWidth="1"/>
    <col min="11776" max="11776" width="19" style="61" customWidth="1"/>
    <col min="11777" max="11777" width="6.5703125" style="61" customWidth="1"/>
    <col min="11778" max="11778" width="17" style="61" customWidth="1"/>
    <col min="11779" max="11779" width="17.42578125" style="61" customWidth="1"/>
    <col min="11780" max="11780" width="6.85546875" style="61" customWidth="1"/>
    <col min="11781" max="11781" width="15" style="61" customWidth="1"/>
    <col min="11782" max="11782" width="16.42578125" style="61" customWidth="1"/>
    <col min="11783" max="12029" width="11.42578125" style="61"/>
    <col min="12030" max="12030" width="41" style="61" customWidth="1"/>
    <col min="12031" max="12031" width="19.85546875" style="61" customWidth="1"/>
    <col min="12032" max="12032" width="19" style="61" customWidth="1"/>
    <col min="12033" max="12033" width="6.5703125" style="61" customWidth="1"/>
    <col min="12034" max="12034" width="17" style="61" customWidth="1"/>
    <col min="12035" max="12035" width="17.42578125" style="61" customWidth="1"/>
    <col min="12036" max="12036" width="6.85546875" style="61" customWidth="1"/>
    <col min="12037" max="12037" width="15" style="61" customWidth="1"/>
    <col min="12038" max="12038" width="16.42578125" style="61" customWidth="1"/>
    <col min="12039" max="12285" width="11.42578125" style="61"/>
    <col min="12286" max="12286" width="41" style="61" customWidth="1"/>
    <col min="12287" max="12287" width="19.85546875" style="61" customWidth="1"/>
    <col min="12288" max="12288" width="19" style="61" customWidth="1"/>
    <col min="12289" max="12289" width="6.5703125" style="61" customWidth="1"/>
    <col min="12290" max="12290" width="17" style="61" customWidth="1"/>
    <col min="12291" max="12291" width="17.42578125" style="61" customWidth="1"/>
    <col min="12292" max="12292" width="6.85546875" style="61" customWidth="1"/>
    <col min="12293" max="12293" width="15" style="61" customWidth="1"/>
    <col min="12294" max="12294" width="16.42578125" style="61" customWidth="1"/>
    <col min="12295" max="12541" width="11.42578125" style="61"/>
    <col min="12542" max="12542" width="41" style="61" customWidth="1"/>
    <col min="12543" max="12543" width="19.85546875" style="61" customWidth="1"/>
    <col min="12544" max="12544" width="19" style="61" customWidth="1"/>
    <col min="12545" max="12545" width="6.5703125" style="61" customWidth="1"/>
    <col min="12546" max="12546" width="17" style="61" customWidth="1"/>
    <col min="12547" max="12547" width="17.42578125" style="61" customWidth="1"/>
    <col min="12548" max="12548" width="6.85546875" style="61" customWidth="1"/>
    <col min="12549" max="12549" width="15" style="61" customWidth="1"/>
    <col min="12550" max="12550" width="16.42578125" style="61" customWidth="1"/>
    <col min="12551" max="12797" width="11.42578125" style="61"/>
    <col min="12798" max="12798" width="41" style="61" customWidth="1"/>
    <col min="12799" max="12799" width="19.85546875" style="61" customWidth="1"/>
    <col min="12800" max="12800" width="19" style="61" customWidth="1"/>
    <col min="12801" max="12801" width="6.5703125" style="61" customWidth="1"/>
    <col min="12802" max="12802" width="17" style="61" customWidth="1"/>
    <col min="12803" max="12803" width="17.42578125" style="61" customWidth="1"/>
    <col min="12804" max="12804" width="6.85546875" style="61" customWidth="1"/>
    <col min="12805" max="12805" width="15" style="61" customWidth="1"/>
    <col min="12806" max="12806" width="16.42578125" style="61" customWidth="1"/>
    <col min="12807" max="13053" width="11.42578125" style="61"/>
    <col min="13054" max="13054" width="41" style="61" customWidth="1"/>
    <col min="13055" max="13055" width="19.85546875" style="61" customWidth="1"/>
    <col min="13056" max="13056" width="19" style="61" customWidth="1"/>
    <col min="13057" max="13057" width="6.5703125" style="61" customWidth="1"/>
    <col min="13058" max="13058" width="17" style="61" customWidth="1"/>
    <col min="13059" max="13059" width="17.42578125" style="61" customWidth="1"/>
    <col min="13060" max="13060" width="6.85546875" style="61" customWidth="1"/>
    <col min="13061" max="13061" width="15" style="61" customWidth="1"/>
    <col min="13062" max="13062" width="16.42578125" style="61" customWidth="1"/>
    <col min="13063" max="13309" width="11.42578125" style="61"/>
    <col min="13310" max="13310" width="41" style="61" customWidth="1"/>
    <col min="13311" max="13311" width="19.85546875" style="61" customWidth="1"/>
    <col min="13312" max="13312" width="19" style="61" customWidth="1"/>
    <col min="13313" max="13313" width="6.5703125" style="61" customWidth="1"/>
    <col min="13314" max="13314" width="17" style="61" customWidth="1"/>
    <col min="13315" max="13315" width="17.42578125" style="61" customWidth="1"/>
    <col min="13316" max="13316" width="6.85546875" style="61" customWidth="1"/>
    <col min="13317" max="13317" width="15" style="61" customWidth="1"/>
    <col min="13318" max="13318" width="16.42578125" style="61" customWidth="1"/>
    <col min="13319" max="13565" width="11.42578125" style="61"/>
    <col min="13566" max="13566" width="41" style="61" customWidth="1"/>
    <col min="13567" max="13567" width="19.85546875" style="61" customWidth="1"/>
    <col min="13568" max="13568" width="19" style="61" customWidth="1"/>
    <col min="13569" max="13569" width="6.5703125" style="61" customWidth="1"/>
    <col min="13570" max="13570" width="17" style="61" customWidth="1"/>
    <col min="13571" max="13571" width="17.42578125" style="61" customWidth="1"/>
    <col min="13572" max="13572" width="6.85546875" style="61" customWidth="1"/>
    <col min="13573" max="13573" width="15" style="61" customWidth="1"/>
    <col min="13574" max="13574" width="16.42578125" style="61" customWidth="1"/>
    <col min="13575" max="13821" width="11.42578125" style="61"/>
    <col min="13822" max="13822" width="41" style="61" customWidth="1"/>
    <col min="13823" max="13823" width="19.85546875" style="61" customWidth="1"/>
    <col min="13824" max="13824" width="19" style="61" customWidth="1"/>
    <col min="13825" max="13825" width="6.5703125" style="61" customWidth="1"/>
    <col min="13826" max="13826" width="17" style="61" customWidth="1"/>
    <col min="13827" max="13827" width="17.42578125" style="61" customWidth="1"/>
    <col min="13828" max="13828" width="6.85546875" style="61" customWidth="1"/>
    <col min="13829" max="13829" width="15" style="61" customWidth="1"/>
    <col min="13830" max="13830" width="16.42578125" style="61" customWidth="1"/>
    <col min="13831" max="14077" width="11.42578125" style="61"/>
    <col min="14078" max="14078" width="41" style="61" customWidth="1"/>
    <col min="14079" max="14079" width="19.85546875" style="61" customWidth="1"/>
    <col min="14080" max="14080" width="19" style="61" customWidth="1"/>
    <col min="14081" max="14081" width="6.5703125" style="61" customWidth="1"/>
    <col min="14082" max="14082" width="17" style="61" customWidth="1"/>
    <col min="14083" max="14083" width="17.42578125" style="61" customWidth="1"/>
    <col min="14084" max="14084" width="6.85546875" style="61" customWidth="1"/>
    <col min="14085" max="14085" width="15" style="61" customWidth="1"/>
    <col min="14086" max="14086" width="16.42578125" style="61" customWidth="1"/>
    <col min="14087" max="14333" width="11.42578125" style="61"/>
    <col min="14334" max="14334" width="41" style="61" customWidth="1"/>
    <col min="14335" max="14335" width="19.85546875" style="61" customWidth="1"/>
    <col min="14336" max="14336" width="19" style="61" customWidth="1"/>
    <col min="14337" max="14337" width="6.5703125" style="61" customWidth="1"/>
    <col min="14338" max="14338" width="17" style="61" customWidth="1"/>
    <col min="14339" max="14339" width="17.42578125" style="61" customWidth="1"/>
    <col min="14340" max="14340" width="6.85546875" style="61" customWidth="1"/>
    <col min="14341" max="14341" width="15" style="61" customWidth="1"/>
    <col min="14342" max="14342" width="16.42578125" style="61" customWidth="1"/>
    <col min="14343" max="14589" width="11.42578125" style="61"/>
    <col min="14590" max="14590" width="41" style="61" customWidth="1"/>
    <col min="14591" max="14591" width="19.85546875" style="61" customWidth="1"/>
    <col min="14592" max="14592" width="19" style="61" customWidth="1"/>
    <col min="14593" max="14593" width="6.5703125" style="61" customWidth="1"/>
    <col min="14594" max="14594" width="17" style="61" customWidth="1"/>
    <col min="14595" max="14595" width="17.42578125" style="61" customWidth="1"/>
    <col min="14596" max="14596" width="6.85546875" style="61" customWidth="1"/>
    <col min="14597" max="14597" width="15" style="61" customWidth="1"/>
    <col min="14598" max="14598" width="16.42578125" style="61" customWidth="1"/>
    <col min="14599" max="14845" width="11.42578125" style="61"/>
    <col min="14846" max="14846" width="41" style="61" customWidth="1"/>
    <col min="14847" max="14847" width="19.85546875" style="61" customWidth="1"/>
    <col min="14848" max="14848" width="19" style="61" customWidth="1"/>
    <col min="14849" max="14849" width="6.5703125" style="61" customWidth="1"/>
    <col min="14850" max="14850" width="17" style="61" customWidth="1"/>
    <col min="14851" max="14851" width="17.42578125" style="61" customWidth="1"/>
    <col min="14852" max="14852" width="6.85546875" style="61" customWidth="1"/>
    <col min="14853" max="14853" width="15" style="61" customWidth="1"/>
    <col min="14854" max="14854" width="16.42578125" style="61" customWidth="1"/>
    <col min="14855" max="15101" width="11.42578125" style="61"/>
    <col min="15102" max="15102" width="41" style="61" customWidth="1"/>
    <col min="15103" max="15103" width="19.85546875" style="61" customWidth="1"/>
    <col min="15104" max="15104" width="19" style="61" customWidth="1"/>
    <col min="15105" max="15105" width="6.5703125" style="61" customWidth="1"/>
    <col min="15106" max="15106" width="17" style="61" customWidth="1"/>
    <col min="15107" max="15107" width="17.42578125" style="61" customWidth="1"/>
    <col min="15108" max="15108" width="6.85546875" style="61" customWidth="1"/>
    <col min="15109" max="15109" width="15" style="61" customWidth="1"/>
    <col min="15110" max="15110" width="16.42578125" style="61" customWidth="1"/>
    <col min="15111" max="15357" width="11.42578125" style="61"/>
    <col min="15358" max="15358" width="41" style="61" customWidth="1"/>
    <col min="15359" max="15359" width="19.85546875" style="61" customWidth="1"/>
    <col min="15360" max="15360" width="19" style="61" customWidth="1"/>
    <col min="15361" max="15361" width="6.5703125" style="61" customWidth="1"/>
    <col min="15362" max="15362" width="17" style="61" customWidth="1"/>
    <col min="15363" max="15363" width="17.42578125" style="61" customWidth="1"/>
    <col min="15364" max="15364" width="6.85546875" style="61" customWidth="1"/>
    <col min="15365" max="15365" width="15" style="61" customWidth="1"/>
    <col min="15366" max="15366" width="16.42578125" style="61" customWidth="1"/>
    <col min="15367" max="15613" width="11.42578125" style="61"/>
    <col min="15614" max="15614" width="41" style="61" customWidth="1"/>
    <col min="15615" max="15615" width="19.85546875" style="61" customWidth="1"/>
    <col min="15616" max="15616" width="19" style="61" customWidth="1"/>
    <col min="15617" max="15617" width="6.5703125" style="61" customWidth="1"/>
    <col min="15618" max="15618" width="17" style="61" customWidth="1"/>
    <col min="15619" max="15619" width="17.42578125" style="61" customWidth="1"/>
    <col min="15620" max="15620" width="6.85546875" style="61" customWidth="1"/>
    <col min="15621" max="15621" width="15" style="61" customWidth="1"/>
    <col min="15622" max="15622" width="16.42578125" style="61" customWidth="1"/>
    <col min="15623" max="15869" width="11.42578125" style="61"/>
    <col min="15870" max="15870" width="41" style="61" customWidth="1"/>
    <col min="15871" max="15871" width="19.85546875" style="61" customWidth="1"/>
    <col min="15872" max="15872" width="19" style="61" customWidth="1"/>
    <col min="15873" max="15873" width="6.5703125" style="61" customWidth="1"/>
    <col min="15874" max="15874" width="17" style="61" customWidth="1"/>
    <col min="15875" max="15875" width="17.42578125" style="61" customWidth="1"/>
    <col min="15876" max="15876" width="6.85546875" style="61" customWidth="1"/>
    <col min="15877" max="15877" width="15" style="61" customWidth="1"/>
    <col min="15878" max="15878" width="16.42578125" style="61" customWidth="1"/>
    <col min="15879" max="16125" width="11.42578125" style="61"/>
    <col min="16126" max="16126" width="41" style="61" customWidth="1"/>
    <col min="16127" max="16127" width="19.85546875" style="61" customWidth="1"/>
    <col min="16128" max="16128" width="19" style="61" customWidth="1"/>
    <col min="16129" max="16129" width="6.5703125" style="61" customWidth="1"/>
    <col min="16130" max="16130" width="17" style="61" customWidth="1"/>
    <col min="16131" max="16131" width="17.42578125" style="61" customWidth="1"/>
    <col min="16132" max="16132" width="6.85546875" style="61" customWidth="1"/>
    <col min="16133" max="16133" width="15" style="61" customWidth="1"/>
    <col min="16134" max="16134" width="16.42578125" style="61" customWidth="1"/>
    <col min="16135" max="16384" width="11.42578125" style="61"/>
  </cols>
  <sheetData>
    <row r="1" spans="1:20" s="57" customFormat="1" ht="15.75">
      <c r="A1" s="180" t="s">
        <v>141</v>
      </c>
      <c r="B1" s="181"/>
      <c r="C1" s="182"/>
      <c r="D1" s="182"/>
      <c r="E1" s="181"/>
      <c r="F1" s="181"/>
      <c r="G1" s="54"/>
      <c r="H1" s="55"/>
      <c r="I1" s="54"/>
      <c r="J1" s="54"/>
      <c r="K1" s="54"/>
      <c r="L1" s="54"/>
      <c r="M1" s="54"/>
      <c r="N1" s="54"/>
      <c r="O1" s="56"/>
      <c r="P1" s="56"/>
      <c r="Q1" s="56"/>
      <c r="R1" s="56"/>
      <c r="S1" s="56"/>
      <c r="T1" s="56"/>
    </row>
    <row r="2" spans="1:20" s="60" customFormat="1" ht="28.5" customHeight="1" thickBot="1">
      <c r="A2" s="635" t="s">
        <v>112</v>
      </c>
      <c r="B2" s="635"/>
      <c r="C2" s="635"/>
      <c r="D2" s="635"/>
      <c r="E2" s="635"/>
      <c r="F2" s="635"/>
      <c r="G2" s="58"/>
      <c r="H2" s="58"/>
      <c r="I2" s="58"/>
      <c r="J2" s="58"/>
      <c r="K2" s="58"/>
      <c r="L2" s="58"/>
      <c r="M2" s="58"/>
      <c r="N2" s="59"/>
      <c r="O2" s="56"/>
      <c r="P2" s="56"/>
      <c r="Q2" s="56"/>
      <c r="R2" s="56"/>
      <c r="S2" s="56"/>
      <c r="T2" s="56"/>
    </row>
    <row r="3" spans="1:20" ht="5.25" customHeight="1" thickBot="1">
      <c r="G3" s="62"/>
      <c r="H3" s="62"/>
      <c r="I3" s="62"/>
      <c r="J3" s="62"/>
      <c r="K3" s="62"/>
      <c r="L3" s="62"/>
      <c r="M3" s="62"/>
    </row>
    <row r="4" spans="1:20" ht="36" customHeight="1">
      <c r="A4" s="183"/>
      <c r="B4" s="350" t="s">
        <v>98</v>
      </c>
      <c r="C4" s="636" t="s">
        <v>99</v>
      </c>
      <c r="D4" s="637"/>
      <c r="E4" s="638" t="s">
        <v>100</v>
      </c>
      <c r="F4" s="639"/>
      <c r="G4" s="62"/>
      <c r="H4" s="62"/>
      <c r="I4" s="62"/>
      <c r="J4" s="62"/>
      <c r="K4" s="62"/>
      <c r="L4" s="62"/>
      <c r="M4" s="62"/>
    </row>
    <row r="5" spans="1:20" ht="18.75" thickBot="1">
      <c r="A5" s="184"/>
      <c r="B5" s="185" t="s">
        <v>71</v>
      </c>
      <c r="C5" s="186" t="s">
        <v>101</v>
      </c>
      <c r="D5" s="187" t="s">
        <v>102</v>
      </c>
      <c r="E5" s="186" t="s">
        <v>101</v>
      </c>
      <c r="F5" s="406" t="s">
        <v>102</v>
      </c>
    </row>
    <row r="6" spans="1:20" ht="24" customHeight="1" thickBot="1">
      <c r="A6" s="256" t="s">
        <v>104</v>
      </c>
      <c r="B6" s="188" t="s">
        <v>103</v>
      </c>
      <c r="C6" s="189"/>
      <c r="D6" s="190" t="s">
        <v>103</v>
      </c>
      <c r="E6" s="191"/>
      <c r="F6" s="213" t="s">
        <v>103</v>
      </c>
    </row>
    <row r="7" spans="1:20" s="69" customFormat="1" ht="21.6" customHeight="1">
      <c r="A7" s="422"/>
      <c r="B7" s="260"/>
      <c r="C7" s="261"/>
      <c r="D7" s="192">
        <f t="shared" ref="D7:D13" si="0">B7*C7/100</f>
        <v>0</v>
      </c>
      <c r="E7" s="261"/>
      <c r="F7" s="407">
        <f t="shared" ref="F7:F13" si="1">B7*E7/100</f>
        <v>0</v>
      </c>
    </row>
    <row r="8" spans="1:20" s="69" customFormat="1" ht="21.6" customHeight="1">
      <c r="A8" s="262"/>
      <c r="B8" s="263"/>
      <c r="C8" s="264"/>
      <c r="D8" s="193">
        <f t="shared" si="0"/>
        <v>0</v>
      </c>
      <c r="E8" s="264"/>
      <c r="F8" s="408">
        <f t="shared" si="1"/>
        <v>0</v>
      </c>
    </row>
    <row r="9" spans="1:20" s="69" customFormat="1" ht="21.6" customHeight="1">
      <c r="A9" s="262"/>
      <c r="B9" s="263"/>
      <c r="C9" s="264"/>
      <c r="D9" s="193">
        <f t="shared" ref="D9:D11" si="2">B9*C9/100</f>
        <v>0</v>
      </c>
      <c r="E9" s="264"/>
      <c r="F9" s="408">
        <f t="shared" ref="F9:F11" si="3">B9*E9/100</f>
        <v>0</v>
      </c>
    </row>
    <row r="10" spans="1:20" s="69" customFormat="1" ht="21.6" customHeight="1">
      <c r="A10" s="262"/>
      <c r="B10" s="263"/>
      <c r="C10" s="264"/>
      <c r="D10" s="193">
        <f t="shared" si="2"/>
        <v>0</v>
      </c>
      <c r="E10" s="264"/>
      <c r="F10" s="408">
        <f t="shared" si="3"/>
        <v>0</v>
      </c>
    </row>
    <row r="11" spans="1:20" s="69" customFormat="1" ht="21.6" customHeight="1">
      <c r="A11" s="262"/>
      <c r="B11" s="263"/>
      <c r="C11" s="264"/>
      <c r="D11" s="193">
        <f t="shared" si="2"/>
        <v>0</v>
      </c>
      <c r="E11" s="264"/>
      <c r="F11" s="408">
        <f t="shared" si="3"/>
        <v>0</v>
      </c>
    </row>
    <row r="12" spans="1:20" s="69" customFormat="1" ht="21.6" customHeight="1">
      <c r="A12" s="262"/>
      <c r="B12" s="263"/>
      <c r="C12" s="264"/>
      <c r="D12" s="193">
        <f t="shared" si="0"/>
        <v>0</v>
      </c>
      <c r="E12" s="264"/>
      <c r="F12" s="408">
        <f t="shared" si="1"/>
        <v>0</v>
      </c>
    </row>
    <row r="13" spans="1:20" s="69" customFormat="1" ht="21.6" customHeight="1">
      <c r="A13" s="262"/>
      <c r="B13" s="263"/>
      <c r="C13" s="264"/>
      <c r="D13" s="193">
        <f t="shared" si="0"/>
        <v>0</v>
      </c>
      <c r="E13" s="264"/>
      <c r="F13" s="408">
        <f t="shared" si="1"/>
        <v>0</v>
      </c>
    </row>
    <row r="14" spans="1:20" s="69" customFormat="1" ht="21.6" customHeight="1">
      <c r="A14" s="262"/>
      <c r="B14" s="263"/>
      <c r="C14" s="264"/>
      <c r="D14" s="193">
        <f>B14*C14/100</f>
        <v>0</v>
      </c>
      <c r="E14" s="264"/>
      <c r="F14" s="408">
        <f>B14*E14/100</f>
        <v>0</v>
      </c>
    </row>
    <row r="15" spans="1:20" ht="29.25" customHeight="1" thickBot="1">
      <c r="A15" s="194" t="s">
        <v>1</v>
      </c>
      <c r="B15" s="195">
        <f>SUM(B7:B14)</f>
        <v>0</v>
      </c>
      <c r="C15" s="196"/>
      <c r="D15" s="197">
        <f>SUM(D7:D14)</f>
        <v>0</v>
      </c>
      <c r="E15" s="196"/>
      <c r="F15" s="409">
        <f>SUM(F7:F14)</f>
        <v>0</v>
      </c>
    </row>
    <row r="16" spans="1:20" ht="27.75" customHeight="1" thickBot="1">
      <c r="A16" s="256" t="s">
        <v>105</v>
      </c>
      <c r="B16" s="403"/>
      <c r="C16" s="404"/>
      <c r="D16" s="405"/>
      <c r="E16" s="404"/>
      <c r="F16" s="410"/>
    </row>
    <row r="17" spans="1:6" ht="21.2" customHeight="1">
      <c r="A17" s="265"/>
      <c r="B17" s="266"/>
      <c r="C17" s="267"/>
      <c r="D17" s="198">
        <f>B17*C17/100</f>
        <v>0</v>
      </c>
      <c r="E17" s="267"/>
      <c r="F17" s="411">
        <f>B17*E17/100</f>
        <v>0</v>
      </c>
    </row>
    <row r="18" spans="1:6" ht="21.2" customHeight="1">
      <c r="A18" s="268"/>
      <c r="B18" s="266"/>
      <c r="C18" s="267"/>
      <c r="D18" s="198">
        <f>B18*C18/100</f>
        <v>0</v>
      </c>
      <c r="E18" s="267"/>
      <c r="F18" s="411">
        <f>B18*E18/100</f>
        <v>0</v>
      </c>
    </row>
    <row r="19" spans="1:6" ht="21.2" customHeight="1">
      <c r="A19" s="268"/>
      <c r="B19" s="263"/>
      <c r="C19" s="267"/>
      <c r="D19" s="198">
        <f t="shared" ref="D19:D29" si="4">B19*C19/100</f>
        <v>0</v>
      </c>
      <c r="E19" s="267"/>
      <c r="F19" s="411">
        <f t="shared" ref="F19:F29" si="5">B19*E19/100</f>
        <v>0</v>
      </c>
    </row>
    <row r="20" spans="1:6" ht="21.2" customHeight="1">
      <c r="A20" s="268"/>
      <c r="B20" s="263"/>
      <c r="C20" s="267"/>
      <c r="D20" s="198">
        <f t="shared" si="4"/>
        <v>0</v>
      </c>
      <c r="E20" s="267"/>
      <c r="F20" s="411">
        <f t="shared" si="5"/>
        <v>0</v>
      </c>
    </row>
    <row r="21" spans="1:6" ht="21.2" customHeight="1">
      <c r="A21" s="268"/>
      <c r="B21" s="263"/>
      <c r="C21" s="267"/>
      <c r="D21" s="198">
        <f t="shared" si="4"/>
        <v>0</v>
      </c>
      <c r="E21" s="267"/>
      <c r="F21" s="411">
        <f t="shared" si="5"/>
        <v>0</v>
      </c>
    </row>
    <row r="22" spans="1:6" ht="21.2" customHeight="1">
      <c r="A22" s="268"/>
      <c r="B22" s="263"/>
      <c r="C22" s="267"/>
      <c r="D22" s="198">
        <f t="shared" si="4"/>
        <v>0</v>
      </c>
      <c r="E22" s="267"/>
      <c r="F22" s="411">
        <f t="shared" si="5"/>
        <v>0</v>
      </c>
    </row>
    <row r="23" spans="1:6" ht="21.2" customHeight="1">
      <c r="A23" s="268"/>
      <c r="B23" s="263"/>
      <c r="C23" s="267"/>
      <c r="D23" s="198">
        <f t="shared" si="4"/>
        <v>0</v>
      </c>
      <c r="E23" s="267"/>
      <c r="F23" s="411">
        <f t="shared" si="5"/>
        <v>0</v>
      </c>
    </row>
    <row r="24" spans="1:6" ht="21.2" customHeight="1">
      <c r="A24" s="268"/>
      <c r="B24" s="263"/>
      <c r="C24" s="267"/>
      <c r="D24" s="198">
        <f t="shared" si="4"/>
        <v>0</v>
      </c>
      <c r="E24" s="267"/>
      <c r="F24" s="411">
        <f t="shared" si="5"/>
        <v>0</v>
      </c>
    </row>
    <row r="25" spans="1:6" ht="21.2" customHeight="1">
      <c r="A25" s="268"/>
      <c r="B25" s="263"/>
      <c r="C25" s="267"/>
      <c r="D25" s="198">
        <f t="shared" si="4"/>
        <v>0</v>
      </c>
      <c r="E25" s="267"/>
      <c r="F25" s="411">
        <f t="shared" si="5"/>
        <v>0</v>
      </c>
    </row>
    <row r="26" spans="1:6" ht="21.2" customHeight="1">
      <c r="A26" s="268"/>
      <c r="B26" s="263"/>
      <c r="C26" s="267"/>
      <c r="D26" s="198">
        <f t="shared" si="4"/>
        <v>0</v>
      </c>
      <c r="E26" s="267"/>
      <c r="F26" s="411">
        <f t="shared" si="5"/>
        <v>0</v>
      </c>
    </row>
    <row r="27" spans="1:6" ht="21.2" customHeight="1">
      <c r="A27" s="268"/>
      <c r="B27" s="263"/>
      <c r="C27" s="267"/>
      <c r="D27" s="198">
        <f t="shared" si="4"/>
        <v>0</v>
      </c>
      <c r="E27" s="267"/>
      <c r="F27" s="411">
        <f t="shared" si="5"/>
        <v>0</v>
      </c>
    </row>
    <row r="28" spans="1:6" ht="21.2" customHeight="1">
      <c r="A28" s="268"/>
      <c r="B28" s="263"/>
      <c r="C28" s="267"/>
      <c r="D28" s="198">
        <f t="shared" si="4"/>
        <v>0</v>
      </c>
      <c r="E28" s="267"/>
      <c r="F28" s="411">
        <f t="shared" si="5"/>
        <v>0</v>
      </c>
    </row>
    <row r="29" spans="1:6" ht="21.2" customHeight="1">
      <c r="A29" s="268"/>
      <c r="B29" s="263"/>
      <c r="C29" s="267"/>
      <c r="D29" s="198">
        <f t="shared" si="4"/>
        <v>0</v>
      </c>
      <c r="E29" s="267"/>
      <c r="F29" s="411">
        <f t="shared" si="5"/>
        <v>0</v>
      </c>
    </row>
    <row r="30" spans="1:6" ht="21.2" customHeight="1">
      <c r="A30" s="268"/>
      <c r="B30" s="266"/>
      <c r="C30" s="267"/>
      <c r="D30" s="198">
        <f t="shared" ref="D30:D38" si="6">B30*C30/100</f>
        <v>0</v>
      </c>
      <c r="E30" s="267"/>
      <c r="F30" s="411">
        <f t="shared" ref="F30:F38" si="7">B30*E30/100</f>
        <v>0</v>
      </c>
    </row>
    <row r="31" spans="1:6" ht="21.2" customHeight="1">
      <c r="A31" s="268"/>
      <c r="B31" s="266"/>
      <c r="C31" s="267"/>
      <c r="D31" s="198">
        <f t="shared" si="6"/>
        <v>0</v>
      </c>
      <c r="E31" s="267"/>
      <c r="F31" s="411">
        <f t="shared" si="7"/>
        <v>0</v>
      </c>
    </row>
    <row r="32" spans="1:6" s="64" customFormat="1" ht="21.2" customHeight="1">
      <c r="A32" s="265"/>
      <c r="B32" s="266"/>
      <c r="C32" s="267"/>
      <c r="D32" s="198">
        <f t="shared" si="6"/>
        <v>0</v>
      </c>
      <c r="E32" s="267"/>
      <c r="F32" s="411">
        <f t="shared" si="7"/>
        <v>0</v>
      </c>
    </row>
    <row r="33" spans="1:7" ht="21.2" customHeight="1">
      <c r="A33" s="265"/>
      <c r="B33" s="266"/>
      <c r="C33" s="267"/>
      <c r="D33" s="198">
        <f t="shared" si="6"/>
        <v>0</v>
      </c>
      <c r="E33" s="267"/>
      <c r="F33" s="411">
        <f t="shared" si="7"/>
        <v>0</v>
      </c>
    </row>
    <row r="34" spans="1:7" ht="21.2" customHeight="1">
      <c r="A34" s="265"/>
      <c r="B34" s="266"/>
      <c r="C34" s="267"/>
      <c r="D34" s="198">
        <f t="shared" si="6"/>
        <v>0</v>
      </c>
      <c r="E34" s="267"/>
      <c r="F34" s="411">
        <f t="shared" si="7"/>
        <v>0</v>
      </c>
    </row>
    <row r="35" spans="1:7" ht="21.2" customHeight="1">
      <c r="A35" s="265"/>
      <c r="B35" s="266"/>
      <c r="C35" s="267"/>
      <c r="D35" s="198">
        <f t="shared" si="6"/>
        <v>0</v>
      </c>
      <c r="E35" s="267"/>
      <c r="F35" s="411">
        <f t="shared" si="7"/>
        <v>0</v>
      </c>
    </row>
    <row r="36" spans="1:7" ht="21.2" customHeight="1">
      <c r="A36" s="265"/>
      <c r="B36" s="266"/>
      <c r="C36" s="267"/>
      <c r="D36" s="198">
        <f t="shared" si="6"/>
        <v>0</v>
      </c>
      <c r="E36" s="267"/>
      <c r="F36" s="411">
        <f t="shared" si="7"/>
        <v>0</v>
      </c>
    </row>
    <row r="37" spans="1:7" ht="21.2" customHeight="1">
      <c r="A37" s="265"/>
      <c r="B37" s="266"/>
      <c r="C37" s="267"/>
      <c r="D37" s="198">
        <f t="shared" si="6"/>
        <v>0</v>
      </c>
      <c r="E37" s="267"/>
      <c r="F37" s="411">
        <f t="shared" si="7"/>
        <v>0</v>
      </c>
    </row>
    <row r="38" spans="1:7" ht="21.2" customHeight="1">
      <c r="A38" s="265"/>
      <c r="B38" s="266"/>
      <c r="C38" s="267"/>
      <c r="D38" s="198">
        <f t="shared" si="6"/>
        <v>0</v>
      </c>
      <c r="E38" s="267"/>
      <c r="F38" s="411">
        <f t="shared" si="7"/>
        <v>0</v>
      </c>
      <c r="G38" s="65"/>
    </row>
    <row r="39" spans="1:7" ht="29.25" customHeight="1" thickBot="1">
      <c r="A39" s="194" t="s">
        <v>1</v>
      </c>
      <c r="B39" s="195">
        <f>SUM(B17:B38)</f>
        <v>0</v>
      </c>
      <c r="C39" s="196"/>
      <c r="D39" s="197">
        <f>SUM(D17:D38)</f>
        <v>0</v>
      </c>
      <c r="E39" s="196"/>
      <c r="F39" s="409">
        <f>SUM(F17:F38)</f>
        <v>0</v>
      </c>
    </row>
    <row r="40" spans="1:7" ht="23.25" customHeight="1" thickBot="1">
      <c r="A40" s="199" t="s">
        <v>106</v>
      </c>
      <c r="B40" s="200">
        <f>B15+B39</f>
        <v>0</v>
      </c>
      <c r="C40" s="201"/>
      <c r="D40" s="202">
        <f>D15+D39</f>
        <v>0</v>
      </c>
      <c r="E40" s="201"/>
      <c r="F40" s="412">
        <f>F15+F39</f>
        <v>0</v>
      </c>
    </row>
    <row r="41" spans="1:7" ht="21.2" customHeight="1"/>
    <row r="42" spans="1:7" ht="39" customHeight="1">
      <c r="A42" s="634" t="s">
        <v>111</v>
      </c>
      <c r="B42" s="634"/>
      <c r="C42" s="634"/>
      <c r="D42" s="634"/>
      <c r="E42" s="634"/>
      <c r="F42" s="634"/>
    </row>
    <row r="43" spans="1:7" ht="32.65" customHeight="1">
      <c r="A43" s="103"/>
      <c r="B43" s="96"/>
      <c r="C43" s="96"/>
      <c r="D43" s="96"/>
      <c r="E43" s="96"/>
      <c r="F43" s="96"/>
    </row>
    <row r="44" spans="1:7" ht="15">
      <c r="A44" s="97"/>
      <c r="B44" s="97"/>
      <c r="C44" s="97"/>
      <c r="D44" s="97"/>
      <c r="E44" s="97"/>
      <c r="F44" s="97"/>
    </row>
    <row r="45" spans="1:7" ht="22.7" customHeight="1">
      <c r="A45" s="97"/>
      <c r="B45" s="98"/>
      <c r="C45" s="97"/>
      <c r="D45" s="97"/>
      <c r="E45" s="99"/>
      <c r="F45" s="97"/>
    </row>
    <row r="46" spans="1:7" ht="22.7" customHeight="1">
      <c r="A46" s="97"/>
      <c r="B46" s="100"/>
      <c r="C46" s="97"/>
      <c r="D46" s="97"/>
      <c r="E46" s="97"/>
      <c r="F46" s="97"/>
    </row>
    <row r="47" spans="1:7" ht="15">
      <c r="A47" s="97"/>
      <c r="B47" s="97"/>
      <c r="C47" s="97"/>
      <c r="D47" s="97"/>
      <c r="E47" s="97"/>
      <c r="F47" s="97"/>
    </row>
    <row r="48" spans="1:7" ht="18">
      <c r="A48" s="101"/>
      <c r="B48" s="97"/>
      <c r="C48" s="97"/>
      <c r="D48" s="97"/>
      <c r="E48" s="97"/>
      <c r="F48" s="97"/>
    </row>
    <row r="49" spans="1:6" ht="41.25" customHeight="1">
      <c r="A49" s="97"/>
      <c r="B49" s="100"/>
      <c r="C49" s="97"/>
      <c r="D49" s="97"/>
      <c r="E49" s="97"/>
      <c r="F49" s="97"/>
    </row>
    <row r="50" spans="1:6" ht="15">
      <c r="A50" s="97"/>
      <c r="B50" s="97"/>
      <c r="C50" s="97"/>
      <c r="D50" s="97"/>
      <c r="E50" s="97"/>
      <c r="F50" s="97"/>
    </row>
    <row r="51" spans="1:6" ht="15">
      <c r="A51" s="97"/>
      <c r="B51" s="102"/>
      <c r="C51" s="97"/>
      <c r="D51" s="97"/>
      <c r="E51" s="97"/>
      <c r="F51" s="97"/>
    </row>
    <row r="52" spans="1:6" ht="15">
      <c r="A52" s="97"/>
      <c r="B52" s="100"/>
      <c r="C52" s="97"/>
      <c r="D52" s="97"/>
      <c r="E52" s="97"/>
      <c r="F52" s="97"/>
    </row>
    <row r="53" spans="1:6" ht="15">
      <c r="A53" s="97"/>
      <c r="B53" s="100"/>
      <c r="C53" s="97"/>
      <c r="D53" s="97"/>
      <c r="E53" s="97"/>
      <c r="F53" s="97"/>
    </row>
    <row r="54" spans="1:6" ht="33" customHeight="1">
      <c r="A54" s="97"/>
      <c r="B54" s="100"/>
      <c r="C54" s="97"/>
      <c r="D54" s="97"/>
      <c r="E54" s="97"/>
      <c r="F54" s="97"/>
    </row>
    <row r="55" spans="1:6" s="67" customFormat="1" ht="22.7" customHeight="1">
      <c r="A55" s="97"/>
      <c r="B55" s="97"/>
      <c r="C55" s="97"/>
      <c r="D55" s="97"/>
      <c r="E55" s="97"/>
      <c r="F55" s="97"/>
    </row>
    <row r="56" spans="1:6" s="67" customFormat="1" ht="22.7" customHeight="1"/>
    <row r="57" spans="1:6" s="67" customFormat="1" ht="22.7" customHeight="1"/>
    <row r="58" spans="1:6" s="68" customFormat="1" ht="30.2" customHeight="1"/>
    <row r="59" spans="1:6" s="67" customFormat="1" ht="51.6" customHeight="1"/>
    <row r="60" spans="1:6" s="67" customFormat="1" ht="15"/>
    <row r="61" spans="1:6" s="68" customFormat="1" ht="37.15" customHeight="1"/>
  </sheetData>
  <sheetProtection sheet="1" objects="1" scenarios="1" formatColumns="0" formatRows="0"/>
  <mergeCells count="4">
    <mergeCell ref="A42:F42"/>
    <mergeCell ref="A2:F2"/>
    <mergeCell ref="C4:D4"/>
    <mergeCell ref="E4:F4"/>
  </mergeCells>
  <pageMargins left="0.78740157480314965" right="0.31496062992125984" top="1.0236220472440944" bottom="0.78740157480314965" header="0.27559055118110237" footer="0.32656249999999998"/>
  <pageSetup paperSize="9" scale="76" orientation="portrait" r:id="rId1"/>
  <headerFooter>
    <oddHeader>&amp;C&amp;G</oddHeader>
    <oddFooter>&amp;LBeratungsteam "Einkommensalternativen"
Burgenlandstr. 7,
55543 Bad Kreuznach&amp;CStand: März 2021&amp;R&amp;A</oddFooter>
  </headerFooter>
  <colBreaks count="1" manualBreakCount="1">
    <brk id="6" max="1048575" man="1"/>
  </col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T62"/>
  <sheetViews>
    <sheetView showZeros="0" zoomScale="80" zoomScaleNormal="80" zoomScaleSheetLayoutView="90" zoomScalePageLayoutView="80" workbookViewId="0">
      <selection activeCell="B4" sqref="B4"/>
    </sheetView>
  </sheetViews>
  <sheetFormatPr baseColWidth="10" defaultRowHeight="12.75"/>
  <cols>
    <col min="1" max="1" width="41" style="61" customWidth="1"/>
    <col min="2" max="2" width="19.42578125" style="61" customWidth="1"/>
    <col min="3" max="3" width="6.5703125" style="61" customWidth="1"/>
    <col min="4" max="4" width="17" style="61" customWidth="1"/>
    <col min="5" max="5" width="6.85546875" style="61" customWidth="1"/>
    <col min="6" max="6" width="15" style="61" customWidth="1"/>
    <col min="7" max="253" width="11.42578125" style="61"/>
    <col min="254" max="254" width="41" style="61" customWidth="1"/>
    <col min="255" max="255" width="19.85546875" style="61" customWidth="1"/>
    <col min="256" max="256" width="19" style="61" customWidth="1"/>
    <col min="257" max="257" width="6.5703125" style="61" customWidth="1"/>
    <col min="258" max="258" width="17" style="61" customWidth="1"/>
    <col min="259" max="259" width="17.42578125" style="61" customWidth="1"/>
    <col min="260" max="260" width="6.85546875" style="61" customWidth="1"/>
    <col min="261" max="261" width="15" style="61" customWidth="1"/>
    <col min="262" max="262" width="16.42578125" style="61" customWidth="1"/>
    <col min="263" max="509" width="11.42578125" style="61"/>
    <col min="510" max="510" width="41" style="61" customWidth="1"/>
    <col min="511" max="511" width="19.85546875" style="61" customWidth="1"/>
    <col min="512" max="512" width="19" style="61" customWidth="1"/>
    <col min="513" max="513" width="6.5703125" style="61" customWidth="1"/>
    <col min="514" max="514" width="17" style="61" customWidth="1"/>
    <col min="515" max="515" width="17.42578125" style="61" customWidth="1"/>
    <col min="516" max="516" width="6.85546875" style="61" customWidth="1"/>
    <col min="517" max="517" width="15" style="61" customWidth="1"/>
    <col min="518" max="518" width="16.42578125" style="61" customWidth="1"/>
    <col min="519" max="765" width="11.42578125" style="61"/>
    <col min="766" max="766" width="41" style="61" customWidth="1"/>
    <col min="767" max="767" width="19.85546875" style="61" customWidth="1"/>
    <col min="768" max="768" width="19" style="61" customWidth="1"/>
    <col min="769" max="769" width="6.5703125" style="61" customWidth="1"/>
    <col min="770" max="770" width="17" style="61" customWidth="1"/>
    <col min="771" max="771" width="17.42578125" style="61" customWidth="1"/>
    <col min="772" max="772" width="6.85546875" style="61" customWidth="1"/>
    <col min="773" max="773" width="15" style="61" customWidth="1"/>
    <col min="774" max="774" width="16.42578125" style="61" customWidth="1"/>
    <col min="775" max="1021" width="11.42578125" style="61"/>
    <col min="1022" max="1022" width="41" style="61" customWidth="1"/>
    <col min="1023" max="1023" width="19.85546875" style="61" customWidth="1"/>
    <col min="1024" max="1024" width="19" style="61" customWidth="1"/>
    <col min="1025" max="1025" width="6.5703125" style="61" customWidth="1"/>
    <col min="1026" max="1026" width="17" style="61" customWidth="1"/>
    <col min="1027" max="1027" width="17.42578125" style="61" customWidth="1"/>
    <col min="1028" max="1028" width="6.85546875" style="61" customWidth="1"/>
    <col min="1029" max="1029" width="15" style="61" customWidth="1"/>
    <col min="1030" max="1030" width="16.42578125" style="61" customWidth="1"/>
    <col min="1031" max="1277" width="11.42578125" style="61"/>
    <col min="1278" max="1278" width="41" style="61" customWidth="1"/>
    <col min="1279" max="1279" width="19.85546875" style="61" customWidth="1"/>
    <col min="1280" max="1280" width="19" style="61" customWidth="1"/>
    <col min="1281" max="1281" width="6.5703125" style="61" customWidth="1"/>
    <col min="1282" max="1282" width="17" style="61" customWidth="1"/>
    <col min="1283" max="1283" width="17.42578125" style="61" customWidth="1"/>
    <col min="1284" max="1284" width="6.85546875" style="61" customWidth="1"/>
    <col min="1285" max="1285" width="15" style="61" customWidth="1"/>
    <col min="1286" max="1286" width="16.42578125" style="61" customWidth="1"/>
    <col min="1287" max="1533" width="11.42578125" style="61"/>
    <col min="1534" max="1534" width="41" style="61" customWidth="1"/>
    <col min="1535" max="1535" width="19.85546875" style="61" customWidth="1"/>
    <col min="1536" max="1536" width="19" style="61" customWidth="1"/>
    <col min="1537" max="1537" width="6.5703125" style="61" customWidth="1"/>
    <col min="1538" max="1538" width="17" style="61" customWidth="1"/>
    <col min="1539" max="1539" width="17.42578125" style="61" customWidth="1"/>
    <col min="1540" max="1540" width="6.85546875" style="61" customWidth="1"/>
    <col min="1541" max="1541" width="15" style="61" customWidth="1"/>
    <col min="1542" max="1542" width="16.42578125" style="61" customWidth="1"/>
    <col min="1543" max="1789" width="11.42578125" style="61"/>
    <col min="1790" max="1790" width="41" style="61" customWidth="1"/>
    <col min="1791" max="1791" width="19.85546875" style="61" customWidth="1"/>
    <col min="1792" max="1792" width="19" style="61" customWidth="1"/>
    <col min="1793" max="1793" width="6.5703125" style="61" customWidth="1"/>
    <col min="1794" max="1794" width="17" style="61" customWidth="1"/>
    <col min="1795" max="1795" width="17.42578125" style="61" customWidth="1"/>
    <col min="1796" max="1796" width="6.85546875" style="61" customWidth="1"/>
    <col min="1797" max="1797" width="15" style="61" customWidth="1"/>
    <col min="1798" max="1798" width="16.42578125" style="61" customWidth="1"/>
    <col min="1799" max="2045" width="11.42578125" style="61"/>
    <col min="2046" max="2046" width="41" style="61" customWidth="1"/>
    <col min="2047" max="2047" width="19.85546875" style="61" customWidth="1"/>
    <col min="2048" max="2048" width="19" style="61" customWidth="1"/>
    <col min="2049" max="2049" width="6.5703125" style="61" customWidth="1"/>
    <col min="2050" max="2050" width="17" style="61" customWidth="1"/>
    <col min="2051" max="2051" width="17.42578125" style="61" customWidth="1"/>
    <col min="2052" max="2052" width="6.85546875" style="61" customWidth="1"/>
    <col min="2053" max="2053" width="15" style="61" customWidth="1"/>
    <col min="2054" max="2054" width="16.42578125" style="61" customWidth="1"/>
    <col min="2055" max="2301" width="11.42578125" style="61"/>
    <col min="2302" max="2302" width="41" style="61" customWidth="1"/>
    <col min="2303" max="2303" width="19.85546875" style="61" customWidth="1"/>
    <col min="2304" max="2304" width="19" style="61" customWidth="1"/>
    <col min="2305" max="2305" width="6.5703125" style="61" customWidth="1"/>
    <col min="2306" max="2306" width="17" style="61" customWidth="1"/>
    <col min="2307" max="2307" width="17.42578125" style="61" customWidth="1"/>
    <col min="2308" max="2308" width="6.85546875" style="61" customWidth="1"/>
    <col min="2309" max="2309" width="15" style="61" customWidth="1"/>
    <col min="2310" max="2310" width="16.42578125" style="61" customWidth="1"/>
    <col min="2311" max="2557" width="11.42578125" style="61"/>
    <col min="2558" max="2558" width="41" style="61" customWidth="1"/>
    <col min="2559" max="2559" width="19.85546875" style="61" customWidth="1"/>
    <col min="2560" max="2560" width="19" style="61" customWidth="1"/>
    <col min="2561" max="2561" width="6.5703125" style="61" customWidth="1"/>
    <col min="2562" max="2562" width="17" style="61" customWidth="1"/>
    <col min="2563" max="2563" width="17.42578125" style="61" customWidth="1"/>
    <col min="2564" max="2564" width="6.85546875" style="61" customWidth="1"/>
    <col min="2565" max="2565" width="15" style="61" customWidth="1"/>
    <col min="2566" max="2566" width="16.42578125" style="61" customWidth="1"/>
    <col min="2567" max="2813" width="11.42578125" style="61"/>
    <col min="2814" max="2814" width="41" style="61" customWidth="1"/>
    <col min="2815" max="2815" width="19.85546875" style="61" customWidth="1"/>
    <col min="2816" max="2816" width="19" style="61" customWidth="1"/>
    <col min="2817" max="2817" width="6.5703125" style="61" customWidth="1"/>
    <col min="2818" max="2818" width="17" style="61" customWidth="1"/>
    <col min="2819" max="2819" width="17.42578125" style="61" customWidth="1"/>
    <col min="2820" max="2820" width="6.85546875" style="61" customWidth="1"/>
    <col min="2821" max="2821" width="15" style="61" customWidth="1"/>
    <col min="2822" max="2822" width="16.42578125" style="61" customWidth="1"/>
    <col min="2823" max="3069" width="11.42578125" style="61"/>
    <col min="3070" max="3070" width="41" style="61" customWidth="1"/>
    <col min="3071" max="3071" width="19.85546875" style="61" customWidth="1"/>
    <col min="3072" max="3072" width="19" style="61" customWidth="1"/>
    <col min="3073" max="3073" width="6.5703125" style="61" customWidth="1"/>
    <col min="3074" max="3074" width="17" style="61" customWidth="1"/>
    <col min="3075" max="3075" width="17.42578125" style="61" customWidth="1"/>
    <col min="3076" max="3076" width="6.85546875" style="61" customWidth="1"/>
    <col min="3077" max="3077" width="15" style="61" customWidth="1"/>
    <col min="3078" max="3078" width="16.42578125" style="61" customWidth="1"/>
    <col min="3079" max="3325" width="11.42578125" style="61"/>
    <col min="3326" max="3326" width="41" style="61" customWidth="1"/>
    <col min="3327" max="3327" width="19.85546875" style="61" customWidth="1"/>
    <col min="3328" max="3328" width="19" style="61" customWidth="1"/>
    <col min="3329" max="3329" width="6.5703125" style="61" customWidth="1"/>
    <col min="3330" max="3330" width="17" style="61" customWidth="1"/>
    <col min="3331" max="3331" width="17.42578125" style="61" customWidth="1"/>
    <col min="3332" max="3332" width="6.85546875" style="61" customWidth="1"/>
    <col min="3333" max="3333" width="15" style="61" customWidth="1"/>
    <col min="3334" max="3334" width="16.42578125" style="61" customWidth="1"/>
    <col min="3335" max="3581" width="11.42578125" style="61"/>
    <col min="3582" max="3582" width="41" style="61" customWidth="1"/>
    <col min="3583" max="3583" width="19.85546875" style="61" customWidth="1"/>
    <col min="3584" max="3584" width="19" style="61" customWidth="1"/>
    <col min="3585" max="3585" width="6.5703125" style="61" customWidth="1"/>
    <col min="3586" max="3586" width="17" style="61" customWidth="1"/>
    <col min="3587" max="3587" width="17.42578125" style="61" customWidth="1"/>
    <col min="3588" max="3588" width="6.85546875" style="61" customWidth="1"/>
    <col min="3589" max="3589" width="15" style="61" customWidth="1"/>
    <col min="3590" max="3590" width="16.42578125" style="61" customWidth="1"/>
    <col min="3591" max="3837" width="11.42578125" style="61"/>
    <col min="3838" max="3838" width="41" style="61" customWidth="1"/>
    <col min="3839" max="3839" width="19.85546875" style="61" customWidth="1"/>
    <col min="3840" max="3840" width="19" style="61" customWidth="1"/>
    <col min="3841" max="3841" width="6.5703125" style="61" customWidth="1"/>
    <col min="3842" max="3842" width="17" style="61" customWidth="1"/>
    <col min="3843" max="3843" width="17.42578125" style="61" customWidth="1"/>
    <col min="3844" max="3844" width="6.85546875" style="61" customWidth="1"/>
    <col min="3845" max="3845" width="15" style="61" customWidth="1"/>
    <col min="3846" max="3846" width="16.42578125" style="61" customWidth="1"/>
    <col min="3847" max="4093" width="11.42578125" style="61"/>
    <col min="4094" max="4094" width="41" style="61" customWidth="1"/>
    <col min="4095" max="4095" width="19.85546875" style="61" customWidth="1"/>
    <col min="4096" max="4096" width="19" style="61" customWidth="1"/>
    <col min="4097" max="4097" width="6.5703125" style="61" customWidth="1"/>
    <col min="4098" max="4098" width="17" style="61" customWidth="1"/>
    <col min="4099" max="4099" width="17.42578125" style="61" customWidth="1"/>
    <col min="4100" max="4100" width="6.85546875" style="61" customWidth="1"/>
    <col min="4101" max="4101" width="15" style="61" customWidth="1"/>
    <col min="4102" max="4102" width="16.42578125" style="61" customWidth="1"/>
    <col min="4103" max="4349" width="11.42578125" style="61"/>
    <col min="4350" max="4350" width="41" style="61" customWidth="1"/>
    <col min="4351" max="4351" width="19.85546875" style="61" customWidth="1"/>
    <col min="4352" max="4352" width="19" style="61" customWidth="1"/>
    <col min="4353" max="4353" width="6.5703125" style="61" customWidth="1"/>
    <col min="4354" max="4354" width="17" style="61" customWidth="1"/>
    <col min="4355" max="4355" width="17.42578125" style="61" customWidth="1"/>
    <col min="4356" max="4356" width="6.85546875" style="61" customWidth="1"/>
    <col min="4357" max="4357" width="15" style="61" customWidth="1"/>
    <col min="4358" max="4358" width="16.42578125" style="61" customWidth="1"/>
    <col min="4359" max="4605" width="11.42578125" style="61"/>
    <col min="4606" max="4606" width="41" style="61" customWidth="1"/>
    <col min="4607" max="4607" width="19.85546875" style="61" customWidth="1"/>
    <col min="4608" max="4608" width="19" style="61" customWidth="1"/>
    <col min="4609" max="4609" width="6.5703125" style="61" customWidth="1"/>
    <col min="4610" max="4610" width="17" style="61" customWidth="1"/>
    <col min="4611" max="4611" width="17.42578125" style="61" customWidth="1"/>
    <col min="4612" max="4612" width="6.85546875" style="61" customWidth="1"/>
    <col min="4613" max="4613" width="15" style="61" customWidth="1"/>
    <col min="4614" max="4614" width="16.42578125" style="61" customWidth="1"/>
    <col min="4615" max="4861" width="11.42578125" style="61"/>
    <col min="4862" max="4862" width="41" style="61" customWidth="1"/>
    <col min="4863" max="4863" width="19.85546875" style="61" customWidth="1"/>
    <col min="4864" max="4864" width="19" style="61" customWidth="1"/>
    <col min="4865" max="4865" width="6.5703125" style="61" customWidth="1"/>
    <col min="4866" max="4866" width="17" style="61" customWidth="1"/>
    <col min="4867" max="4867" width="17.42578125" style="61" customWidth="1"/>
    <col min="4868" max="4868" width="6.85546875" style="61" customWidth="1"/>
    <col min="4869" max="4869" width="15" style="61" customWidth="1"/>
    <col min="4870" max="4870" width="16.42578125" style="61" customWidth="1"/>
    <col min="4871" max="5117" width="11.42578125" style="61"/>
    <col min="5118" max="5118" width="41" style="61" customWidth="1"/>
    <col min="5119" max="5119" width="19.85546875" style="61" customWidth="1"/>
    <col min="5120" max="5120" width="19" style="61" customWidth="1"/>
    <col min="5121" max="5121" width="6.5703125" style="61" customWidth="1"/>
    <col min="5122" max="5122" width="17" style="61" customWidth="1"/>
    <col min="5123" max="5123" width="17.42578125" style="61" customWidth="1"/>
    <col min="5124" max="5124" width="6.85546875" style="61" customWidth="1"/>
    <col min="5125" max="5125" width="15" style="61" customWidth="1"/>
    <col min="5126" max="5126" width="16.42578125" style="61" customWidth="1"/>
    <col min="5127" max="5373" width="11.42578125" style="61"/>
    <col min="5374" max="5374" width="41" style="61" customWidth="1"/>
    <col min="5375" max="5375" width="19.85546875" style="61" customWidth="1"/>
    <col min="5376" max="5376" width="19" style="61" customWidth="1"/>
    <col min="5377" max="5377" width="6.5703125" style="61" customWidth="1"/>
    <col min="5378" max="5378" width="17" style="61" customWidth="1"/>
    <col min="5379" max="5379" width="17.42578125" style="61" customWidth="1"/>
    <col min="5380" max="5380" width="6.85546875" style="61" customWidth="1"/>
    <col min="5381" max="5381" width="15" style="61" customWidth="1"/>
    <col min="5382" max="5382" width="16.42578125" style="61" customWidth="1"/>
    <col min="5383" max="5629" width="11.42578125" style="61"/>
    <col min="5630" max="5630" width="41" style="61" customWidth="1"/>
    <col min="5631" max="5631" width="19.85546875" style="61" customWidth="1"/>
    <col min="5632" max="5632" width="19" style="61" customWidth="1"/>
    <col min="5633" max="5633" width="6.5703125" style="61" customWidth="1"/>
    <col min="5634" max="5634" width="17" style="61" customWidth="1"/>
    <col min="5635" max="5635" width="17.42578125" style="61" customWidth="1"/>
    <col min="5636" max="5636" width="6.85546875" style="61" customWidth="1"/>
    <col min="5637" max="5637" width="15" style="61" customWidth="1"/>
    <col min="5638" max="5638" width="16.42578125" style="61" customWidth="1"/>
    <col min="5639" max="5885" width="11.42578125" style="61"/>
    <col min="5886" max="5886" width="41" style="61" customWidth="1"/>
    <col min="5887" max="5887" width="19.85546875" style="61" customWidth="1"/>
    <col min="5888" max="5888" width="19" style="61" customWidth="1"/>
    <col min="5889" max="5889" width="6.5703125" style="61" customWidth="1"/>
    <col min="5890" max="5890" width="17" style="61" customWidth="1"/>
    <col min="5891" max="5891" width="17.42578125" style="61" customWidth="1"/>
    <col min="5892" max="5892" width="6.85546875" style="61" customWidth="1"/>
    <col min="5893" max="5893" width="15" style="61" customWidth="1"/>
    <col min="5894" max="5894" width="16.42578125" style="61" customWidth="1"/>
    <col min="5895" max="6141" width="11.42578125" style="61"/>
    <col min="6142" max="6142" width="41" style="61" customWidth="1"/>
    <col min="6143" max="6143" width="19.85546875" style="61" customWidth="1"/>
    <col min="6144" max="6144" width="19" style="61" customWidth="1"/>
    <col min="6145" max="6145" width="6.5703125" style="61" customWidth="1"/>
    <col min="6146" max="6146" width="17" style="61" customWidth="1"/>
    <col min="6147" max="6147" width="17.42578125" style="61" customWidth="1"/>
    <col min="6148" max="6148" width="6.85546875" style="61" customWidth="1"/>
    <col min="6149" max="6149" width="15" style="61" customWidth="1"/>
    <col min="6150" max="6150" width="16.42578125" style="61" customWidth="1"/>
    <col min="6151" max="6397" width="11.42578125" style="61"/>
    <col min="6398" max="6398" width="41" style="61" customWidth="1"/>
    <col min="6399" max="6399" width="19.85546875" style="61" customWidth="1"/>
    <col min="6400" max="6400" width="19" style="61" customWidth="1"/>
    <col min="6401" max="6401" width="6.5703125" style="61" customWidth="1"/>
    <col min="6402" max="6402" width="17" style="61" customWidth="1"/>
    <col min="6403" max="6403" width="17.42578125" style="61" customWidth="1"/>
    <col min="6404" max="6404" width="6.85546875" style="61" customWidth="1"/>
    <col min="6405" max="6405" width="15" style="61" customWidth="1"/>
    <col min="6406" max="6406" width="16.42578125" style="61" customWidth="1"/>
    <col min="6407" max="6653" width="11.42578125" style="61"/>
    <col min="6654" max="6654" width="41" style="61" customWidth="1"/>
    <col min="6655" max="6655" width="19.85546875" style="61" customWidth="1"/>
    <col min="6656" max="6656" width="19" style="61" customWidth="1"/>
    <col min="6657" max="6657" width="6.5703125" style="61" customWidth="1"/>
    <col min="6658" max="6658" width="17" style="61" customWidth="1"/>
    <col min="6659" max="6659" width="17.42578125" style="61" customWidth="1"/>
    <col min="6660" max="6660" width="6.85546875" style="61" customWidth="1"/>
    <col min="6661" max="6661" width="15" style="61" customWidth="1"/>
    <col min="6662" max="6662" width="16.42578125" style="61" customWidth="1"/>
    <col min="6663" max="6909" width="11.42578125" style="61"/>
    <col min="6910" max="6910" width="41" style="61" customWidth="1"/>
    <col min="6911" max="6911" width="19.85546875" style="61" customWidth="1"/>
    <col min="6912" max="6912" width="19" style="61" customWidth="1"/>
    <col min="6913" max="6913" width="6.5703125" style="61" customWidth="1"/>
    <col min="6914" max="6914" width="17" style="61" customWidth="1"/>
    <col min="6915" max="6915" width="17.42578125" style="61" customWidth="1"/>
    <col min="6916" max="6916" width="6.85546875" style="61" customWidth="1"/>
    <col min="6917" max="6917" width="15" style="61" customWidth="1"/>
    <col min="6918" max="6918" width="16.42578125" style="61" customWidth="1"/>
    <col min="6919" max="7165" width="11.42578125" style="61"/>
    <col min="7166" max="7166" width="41" style="61" customWidth="1"/>
    <col min="7167" max="7167" width="19.85546875" style="61" customWidth="1"/>
    <col min="7168" max="7168" width="19" style="61" customWidth="1"/>
    <col min="7169" max="7169" width="6.5703125" style="61" customWidth="1"/>
    <col min="7170" max="7170" width="17" style="61" customWidth="1"/>
    <col min="7171" max="7171" width="17.42578125" style="61" customWidth="1"/>
    <col min="7172" max="7172" width="6.85546875" style="61" customWidth="1"/>
    <col min="7173" max="7173" width="15" style="61" customWidth="1"/>
    <col min="7174" max="7174" width="16.42578125" style="61" customWidth="1"/>
    <col min="7175" max="7421" width="11.42578125" style="61"/>
    <col min="7422" max="7422" width="41" style="61" customWidth="1"/>
    <col min="7423" max="7423" width="19.85546875" style="61" customWidth="1"/>
    <col min="7424" max="7424" width="19" style="61" customWidth="1"/>
    <col min="7425" max="7425" width="6.5703125" style="61" customWidth="1"/>
    <col min="7426" max="7426" width="17" style="61" customWidth="1"/>
    <col min="7427" max="7427" width="17.42578125" style="61" customWidth="1"/>
    <col min="7428" max="7428" width="6.85546875" style="61" customWidth="1"/>
    <col min="7429" max="7429" width="15" style="61" customWidth="1"/>
    <col min="7430" max="7430" width="16.42578125" style="61" customWidth="1"/>
    <col min="7431" max="7677" width="11.42578125" style="61"/>
    <col min="7678" max="7678" width="41" style="61" customWidth="1"/>
    <col min="7679" max="7679" width="19.85546875" style="61" customWidth="1"/>
    <col min="7680" max="7680" width="19" style="61" customWidth="1"/>
    <col min="7681" max="7681" width="6.5703125" style="61" customWidth="1"/>
    <col min="7682" max="7682" width="17" style="61" customWidth="1"/>
    <col min="7683" max="7683" width="17.42578125" style="61" customWidth="1"/>
    <col min="7684" max="7684" width="6.85546875" style="61" customWidth="1"/>
    <col min="7685" max="7685" width="15" style="61" customWidth="1"/>
    <col min="7686" max="7686" width="16.42578125" style="61" customWidth="1"/>
    <col min="7687" max="7933" width="11.42578125" style="61"/>
    <col min="7934" max="7934" width="41" style="61" customWidth="1"/>
    <col min="7935" max="7935" width="19.85546875" style="61" customWidth="1"/>
    <col min="7936" max="7936" width="19" style="61" customWidth="1"/>
    <col min="7937" max="7937" width="6.5703125" style="61" customWidth="1"/>
    <col min="7938" max="7938" width="17" style="61" customWidth="1"/>
    <col min="7939" max="7939" width="17.42578125" style="61" customWidth="1"/>
    <col min="7940" max="7940" width="6.85546875" style="61" customWidth="1"/>
    <col min="7941" max="7941" width="15" style="61" customWidth="1"/>
    <col min="7942" max="7942" width="16.42578125" style="61" customWidth="1"/>
    <col min="7943" max="8189" width="11.42578125" style="61"/>
    <col min="8190" max="8190" width="41" style="61" customWidth="1"/>
    <col min="8191" max="8191" width="19.85546875" style="61" customWidth="1"/>
    <col min="8192" max="8192" width="19" style="61" customWidth="1"/>
    <col min="8193" max="8193" width="6.5703125" style="61" customWidth="1"/>
    <col min="8194" max="8194" width="17" style="61" customWidth="1"/>
    <col min="8195" max="8195" width="17.42578125" style="61" customWidth="1"/>
    <col min="8196" max="8196" width="6.85546875" style="61" customWidth="1"/>
    <col min="8197" max="8197" width="15" style="61" customWidth="1"/>
    <col min="8198" max="8198" width="16.42578125" style="61" customWidth="1"/>
    <col min="8199" max="8445" width="11.42578125" style="61"/>
    <col min="8446" max="8446" width="41" style="61" customWidth="1"/>
    <col min="8447" max="8447" width="19.85546875" style="61" customWidth="1"/>
    <col min="8448" max="8448" width="19" style="61" customWidth="1"/>
    <col min="8449" max="8449" width="6.5703125" style="61" customWidth="1"/>
    <col min="8450" max="8450" width="17" style="61" customWidth="1"/>
    <col min="8451" max="8451" width="17.42578125" style="61" customWidth="1"/>
    <col min="8452" max="8452" width="6.85546875" style="61" customWidth="1"/>
    <col min="8453" max="8453" width="15" style="61" customWidth="1"/>
    <col min="8454" max="8454" width="16.42578125" style="61" customWidth="1"/>
    <col min="8455" max="8701" width="11.42578125" style="61"/>
    <col min="8702" max="8702" width="41" style="61" customWidth="1"/>
    <col min="8703" max="8703" width="19.85546875" style="61" customWidth="1"/>
    <col min="8704" max="8704" width="19" style="61" customWidth="1"/>
    <col min="8705" max="8705" width="6.5703125" style="61" customWidth="1"/>
    <col min="8706" max="8706" width="17" style="61" customWidth="1"/>
    <col min="8707" max="8707" width="17.42578125" style="61" customWidth="1"/>
    <col min="8708" max="8708" width="6.85546875" style="61" customWidth="1"/>
    <col min="8709" max="8709" width="15" style="61" customWidth="1"/>
    <col min="8710" max="8710" width="16.42578125" style="61" customWidth="1"/>
    <col min="8711" max="8957" width="11.42578125" style="61"/>
    <col min="8958" max="8958" width="41" style="61" customWidth="1"/>
    <col min="8959" max="8959" width="19.85546875" style="61" customWidth="1"/>
    <col min="8960" max="8960" width="19" style="61" customWidth="1"/>
    <col min="8961" max="8961" width="6.5703125" style="61" customWidth="1"/>
    <col min="8962" max="8962" width="17" style="61" customWidth="1"/>
    <col min="8963" max="8963" width="17.42578125" style="61" customWidth="1"/>
    <col min="8964" max="8964" width="6.85546875" style="61" customWidth="1"/>
    <col min="8965" max="8965" width="15" style="61" customWidth="1"/>
    <col min="8966" max="8966" width="16.42578125" style="61" customWidth="1"/>
    <col min="8967" max="9213" width="11.42578125" style="61"/>
    <col min="9214" max="9214" width="41" style="61" customWidth="1"/>
    <col min="9215" max="9215" width="19.85546875" style="61" customWidth="1"/>
    <col min="9216" max="9216" width="19" style="61" customWidth="1"/>
    <col min="9217" max="9217" width="6.5703125" style="61" customWidth="1"/>
    <col min="9218" max="9218" width="17" style="61" customWidth="1"/>
    <col min="9219" max="9219" width="17.42578125" style="61" customWidth="1"/>
    <col min="9220" max="9220" width="6.85546875" style="61" customWidth="1"/>
    <col min="9221" max="9221" width="15" style="61" customWidth="1"/>
    <col min="9222" max="9222" width="16.42578125" style="61" customWidth="1"/>
    <col min="9223" max="9469" width="11.42578125" style="61"/>
    <col min="9470" max="9470" width="41" style="61" customWidth="1"/>
    <col min="9471" max="9471" width="19.85546875" style="61" customWidth="1"/>
    <col min="9472" max="9472" width="19" style="61" customWidth="1"/>
    <col min="9473" max="9473" width="6.5703125" style="61" customWidth="1"/>
    <col min="9474" max="9474" width="17" style="61" customWidth="1"/>
    <col min="9475" max="9475" width="17.42578125" style="61" customWidth="1"/>
    <col min="9476" max="9476" width="6.85546875" style="61" customWidth="1"/>
    <col min="9477" max="9477" width="15" style="61" customWidth="1"/>
    <col min="9478" max="9478" width="16.42578125" style="61" customWidth="1"/>
    <col min="9479" max="9725" width="11.42578125" style="61"/>
    <col min="9726" max="9726" width="41" style="61" customWidth="1"/>
    <col min="9727" max="9727" width="19.85546875" style="61" customWidth="1"/>
    <col min="9728" max="9728" width="19" style="61" customWidth="1"/>
    <col min="9729" max="9729" width="6.5703125" style="61" customWidth="1"/>
    <col min="9730" max="9730" width="17" style="61" customWidth="1"/>
    <col min="9731" max="9731" width="17.42578125" style="61" customWidth="1"/>
    <col min="9732" max="9732" width="6.85546875" style="61" customWidth="1"/>
    <col min="9733" max="9733" width="15" style="61" customWidth="1"/>
    <col min="9734" max="9734" width="16.42578125" style="61" customWidth="1"/>
    <col min="9735" max="9981" width="11.42578125" style="61"/>
    <col min="9982" max="9982" width="41" style="61" customWidth="1"/>
    <col min="9983" max="9983" width="19.85546875" style="61" customWidth="1"/>
    <col min="9984" max="9984" width="19" style="61" customWidth="1"/>
    <col min="9985" max="9985" width="6.5703125" style="61" customWidth="1"/>
    <col min="9986" max="9986" width="17" style="61" customWidth="1"/>
    <col min="9987" max="9987" width="17.42578125" style="61" customWidth="1"/>
    <col min="9988" max="9988" width="6.85546875" style="61" customWidth="1"/>
    <col min="9989" max="9989" width="15" style="61" customWidth="1"/>
    <col min="9990" max="9990" width="16.42578125" style="61" customWidth="1"/>
    <col min="9991" max="10237" width="11.42578125" style="61"/>
    <col min="10238" max="10238" width="41" style="61" customWidth="1"/>
    <col min="10239" max="10239" width="19.85546875" style="61" customWidth="1"/>
    <col min="10240" max="10240" width="19" style="61" customWidth="1"/>
    <col min="10241" max="10241" width="6.5703125" style="61" customWidth="1"/>
    <col min="10242" max="10242" width="17" style="61" customWidth="1"/>
    <col min="10243" max="10243" width="17.42578125" style="61" customWidth="1"/>
    <col min="10244" max="10244" width="6.85546875" style="61" customWidth="1"/>
    <col min="10245" max="10245" width="15" style="61" customWidth="1"/>
    <col min="10246" max="10246" width="16.42578125" style="61" customWidth="1"/>
    <col min="10247" max="10493" width="11.42578125" style="61"/>
    <col min="10494" max="10494" width="41" style="61" customWidth="1"/>
    <col min="10495" max="10495" width="19.85546875" style="61" customWidth="1"/>
    <col min="10496" max="10496" width="19" style="61" customWidth="1"/>
    <col min="10497" max="10497" width="6.5703125" style="61" customWidth="1"/>
    <col min="10498" max="10498" width="17" style="61" customWidth="1"/>
    <col min="10499" max="10499" width="17.42578125" style="61" customWidth="1"/>
    <col min="10500" max="10500" width="6.85546875" style="61" customWidth="1"/>
    <col min="10501" max="10501" width="15" style="61" customWidth="1"/>
    <col min="10502" max="10502" width="16.42578125" style="61" customWidth="1"/>
    <col min="10503" max="10749" width="11.42578125" style="61"/>
    <col min="10750" max="10750" width="41" style="61" customWidth="1"/>
    <col min="10751" max="10751" width="19.85546875" style="61" customWidth="1"/>
    <col min="10752" max="10752" width="19" style="61" customWidth="1"/>
    <col min="10753" max="10753" width="6.5703125" style="61" customWidth="1"/>
    <col min="10754" max="10754" width="17" style="61" customWidth="1"/>
    <col min="10755" max="10755" width="17.42578125" style="61" customWidth="1"/>
    <col min="10756" max="10756" width="6.85546875" style="61" customWidth="1"/>
    <col min="10757" max="10757" width="15" style="61" customWidth="1"/>
    <col min="10758" max="10758" width="16.42578125" style="61" customWidth="1"/>
    <col min="10759" max="11005" width="11.42578125" style="61"/>
    <col min="11006" max="11006" width="41" style="61" customWidth="1"/>
    <col min="11007" max="11007" width="19.85546875" style="61" customWidth="1"/>
    <col min="11008" max="11008" width="19" style="61" customWidth="1"/>
    <col min="11009" max="11009" width="6.5703125" style="61" customWidth="1"/>
    <col min="11010" max="11010" width="17" style="61" customWidth="1"/>
    <col min="11011" max="11011" width="17.42578125" style="61" customWidth="1"/>
    <col min="11012" max="11012" width="6.85546875" style="61" customWidth="1"/>
    <col min="11013" max="11013" width="15" style="61" customWidth="1"/>
    <col min="11014" max="11014" width="16.42578125" style="61" customWidth="1"/>
    <col min="11015" max="11261" width="11.42578125" style="61"/>
    <col min="11262" max="11262" width="41" style="61" customWidth="1"/>
    <col min="11263" max="11263" width="19.85546875" style="61" customWidth="1"/>
    <col min="11264" max="11264" width="19" style="61" customWidth="1"/>
    <col min="11265" max="11265" width="6.5703125" style="61" customWidth="1"/>
    <col min="11266" max="11266" width="17" style="61" customWidth="1"/>
    <col min="11267" max="11267" width="17.42578125" style="61" customWidth="1"/>
    <col min="11268" max="11268" width="6.85546875" style="61" customWidth="1"/>
    <col min="11269" max="11269" width="15" style="61" customWidth="1"/>
    <col min="11270" max="11270" width="16.42578125" style="61" customWidth="1"/>
    <col min="11271" max="11517" width="11.42578125" style="61"/>
    <col min="11518" max="11518" width="41" style="61" customWidth="1"/>
    <col min="11519" max="11519" width="19.85546875" style="61" customWidth="1"/>
    <col min="11520" max="11520" width="19" style="61" customWidth="1"/>
    <col min="11521" max="11521" width="6.5703125" style="61" customWidth="1"/>
    <col min="11522" max="11522" width="17" style="61" customWidth="1"/>
    <col min="11523" max="11523" width="17.42578125" style="61" customWidth="1"/>
    <col min="11524" max="11524" width="6.85546875" style="61" customWidth="1"/>
    <col min="11525" max="11525" width="15" style="61" customWidth="1"/>
    <col min="11526" max="11526" width="16.42578125" style="61" customWidth="1"/>
    <col min="11527" max="11773" width="11.42578125" style="61"/>
    <col min="11774" max="11774" width="41" style="61" customWidth="1"/>
    <col min="11775" max="11775" width="19.85546875" style="61" customWidth="1"/>
    <col min="11776" max="11776" width="19" style="61" customWidth="1"/>
    <col min="11777" max="11777" width="6.5703125" style="61" customWidth="1"/>
    <col min="11778" max="11778" width="17" style="61" customWidth="1"/>
    <col min="11779" max="11779" width="17.42578125" style="61" customWidth="1"/>
    <col min="11780" max="11780" width="6.85546875" style="61" customWidth="1"/>
    <col min="11781" max="11781" width="15" style="61" customWidth="1"/>
    <col min="11782" max="11782" width="16.42578125" style="61" customWidth="1"/>
    <col min="11783" max="12029" width="11.42578125" style="61"/>
    <col min="12030" max="12030" width="41" style="61" customWidth="1"/>
    <col min="12031" max="12031" width="19.85546875" style="61" customWidth="1"/>
    <col min="12032" max="12032" width="19" style="61" customWidth="1"/>
    <col min="12033" max="12033" width="6.5703125" style="61" customWidth="1"/>
    <col min="12034" max="12034" width="17" style="61" customWidth="1"/>
    <col min="12035" max="12035" width="17.42578125" style="61" customWidth="1"/>
    <col min="12036" max="12036" width="6.85546875" style="61" customWidth="1"/>
    <col min="12037" max="12037" width="15" style="61" customWidth="1"/>
    <col min="12038" max="12038" width="16.42578125" style="61" customWidth="1"/>
    <col min="12039" max="12285" width="11.42578125" style="61"/>
    <col min="12286" max="12286" width="41" style="61" customWidth="1"/>
    <col min="12287" max="12287" width="19.85546875" style="61" customWidth="1"/>
    <col min="12288" max="12288" width="19" style="61" customWidth="1"/>
    <col min="12289" max="12289" width="6.5703125" style="61" customWidth="1"/>
    <col min="12290" max="12290" width="17" style="61" customWidth="1"/>
    <col min="12291" max="12291" width="17.42578125" style="61" customWidth="1"/>
    <col min="12292" max="12292" width="6.85546875" style="61" customWidth="1"/>
    <col min="12293" max="12293" width="15" style="61" customWidth="1"/>
    <col min="12294" max="12294" width="16.42578125" style="61" customWidth="1"/>
    <col min="12295" max="12541" width="11.42578125" style="61"/>
    <col min="12542" max="12542" width="41" style="61" customWidth="1"/>
    <col min="12543" max="12543" width="19.85546875" style="61" customWidth="1"/>
    <col min="12544" max="12544" width="19" style="61" customWidth="1"/>
    <col min="12545" max="12545" width="6.5703125" style="61" customWidth="1"/>
    <col min="12546" max="12546" width="17" style="61" customWidth="1"/>
    <col min="12547" max="12547" width="17.42578125" style="61" customWidth="1"/>
    <col min="12548" max="12548" width="6.85546875" style="61" customWidth="1"/>
    <col min="12549" max="12549" width="15" style="61" customWidth="1"/>
    <col min="12550" max="12550" width="16.42578125" style="61" customWidth="1"/>
    <col min="12551" max="12797" width="11.42578125" style="61"/>
    <col min="12798" max="12798" width="41" style="61" customWidth="1"/>
    <col min="12799" max="12799" width="19.85546875" style="61" customWidth="1"/>
    <col min="12800" max="12800" width="19" style="61" customWidth="1"/>
    <col min="12801" max="12801" width="6.5703125" style="61" customWidth="1"/>
    <col min="12802" max="12802" width="17" style="61" customWidth="1"/>
    <col min="12803" max="12803" width="17.42578125" style="61" customWidth="1"/>
    <col min="12804" max="12804" width="6.85546875" style="61" customWidth="1"/>
    <col min="12805" max="12805" width="15" style="61" customWidth="1"/>
    <col min="12806" max="12806" width="16.42578125" style="61" customWidth="1"/>
    <col min="12807" max="13053" width="11.42578125" style="61"/>
    <col min="13054" max="13054" width="41" style="61" customWidth="1"/>
    <col min="13055" max="13055" width="19.85546875" style="61" customWidth="1"/>
    <col min="13056" max="13056" width="19" style="61" customWidth="1"/>
    <col min="13057" max="13057" width="6.5703125" style="61" customWidth="1"/>
    <col min="13058" max="13058" width="17" style="61" customWidth="1"/>
    <col min="13059" max="13059" width="17.42578125" style="61" customWidth="1"/>
    <col min="13060" max="13060" width="6.85546875" style="61" customWidth="1"/>
    <col min="13061" max="13061" width="15" style="61" customWidth="1"/>
    <col min="13062" max="13062" width="16.42578125" style="61" customWidth="1"/>
    <col min="13063" max="13309" width="11.42578125" style="61"/>
    <col min="13310" max="13310" width="41" style="61" customWidth="1"/>
    <col min="13311" max="13311" width="19.85546875" style="61" customWidth="1"/>
    <col min="13312" max="13312" width="19" style="61" customWidth="1"/>
    <col min="13313" max="13313" width="6.5703125" style="61" customWidth="1"/>
    <col min="13314" max="13314" width="17" style="61" customWidth="1"/>
    <col min="13315" max="13315" width="17.42578125" style="61" customWidth="1"/>
    <col min="13316" max="13316" width="6.85546875" style="61" customWidth="1"/>
    <col min="13317" max="13317" width="15" style="61" customWidth="1"/>
    <col min="13318" max="13318" width="16.42578125" style="61" customWidth="1"/>
    <col min="13319" max="13565" width="11.42578125" style="61"/>
    <col min="13566" max="13566" width="41" style="61" customWidth="1"/>
    <col min="13567" max="13567" width="19.85546875" style="61" customWidth="1"/>
    <col min="13568" max="13568" width="19" style="61" customWidth="1"/>
    <col min="13569" max="13569" width="6.5703125" style="61" customWidth="1"/>
    <col min="13570" max="13570" width="17" style="61" customWidth="1"/>
    <col min="13571" max="13571" width="17.42578125" style="61" customWidth="1"/>
    <col min="13572" max="13572" width="6.85546875" style="61" customWidth="1"/>
    <col min="13573" max="13573" width="15" style="61" customWidth="1"/>
    <col min="13574" max="13574" width="16.42578125" style="61" customWidth="1"/>
    <col min="13575" max="13821" width="11.42578125" style="61"/>
    <col min="13822" max="13822" width="41" style="61" customWidth="1"/>
    <col min="13823" max="13823" width="19.85546875" style="61" customWidth="1"/>
    <col min="13824" max="13824" width="19" style="61" customWidth="1"/>
    <col min="13825" max="13825" width="6.5703125" style="61" customWidth="1"/>
    <col min="13826" max="13826" width="17" style="61" customWidth="1"/>
    <col min="13827" max="13827" width="17.42578125" style="61" customWidth="1"/>
    <col min="13828" max="13828" width="6.85546875" style="61" customWidth="1"/>
    <col min="13829" max="13829" width="15" style="61" customWidth="1"/>
    <col min="13830" max="13830" width="16.42578125" style="61" customWidth="1"/>
    <col min="13831" max="14077" width="11.42578125" style="61"/>
    <col min="14078" max="14078" width="41" style="61" customWidth="1"/>
    <col min="14079" max="14079" width="19.85546875" style="61" customWidth="1"/>
    <col min="14080" max="14080" width="19" style="61" customWidth="1"/>
    <col min="14081" max="14081" width="6.5703125" style="61" customWidth="1"/>
    <col min="14082" max="14082" width="17" style="61" customWidth="1"/>
    <col min="14083" max="14083" width="17.42578125" style="61" customWidth="1"/>
    <col min="14084" max="14084" width="6.85546875" style="61" customWidth="1"/>
    <col min="14085" max="14085" width="15" style="61" customWidth="1"/>
    <col min="14086" max="14086" width="16.42578125" style="61" customWidth="1"/>
    <col min="14087" max="14333" width="11.42578125" style="61"/>
    <col min="14334" max="14334" width="41" style="61" customWidth="1"/>
    <col min="14335" max="14335" width="19.85546875" style="61" customWidth="1"/>
    <col min="14336" max="14336" width="19" style="61" customWidth="1"/>
    <col min="14337" max="14337" width="6.5703125" style="61" customWidth="1"/>
    <col min="14338" max="14338" width="17" style="61" customWidth="1"/>
    <col min="14339" max="14339" width="17.42578125" style="61" customWidth="1"/>
    <col min="14340" max="14340" width="6.85546875" style="61" customWidth="1"/>
    <col min="14341" max="14341" width="15" style="61" customWidth="1"/>
    <col min="14342" max="14342" width="16.42578125" style="61" customWidth="1"/>
    <col min="14343" max="14589" width="11.42578125" style="61"/>
    <col min="14590" max="14590" width="41" style="61" customWidth="1"/>
    <col min="14591" max="14591" width="19.85546875" style="61" customWidth="1"/>
    <col min="14592" max="14592" width="19" style="61" customWidth="1"/>
    <col min="14593" max="14593" width="6.5703125" style="61" customWidth="1"/>
    <col min="14594" max="14594" width="17" style="61" customWidth="1"/>
    <col min="14595" max="14595" width="17.42578125" style="61" customWidth="1"/>
    <col min="14596" max="14596" width="6.85546875" style="61" customWidth="1"/>
    <col min="14597" max="14597" width="15" style="61" customWidth="1"/>
    <col min="14598" max="14598" width="16.42578125" style="61" customWidth="1"/>
    <col min="14599" max="14845" width="11.42578125" style="61"/>
    <col min="14846" max="14846" width="41" style="61" customWidth="1"/>
    <col min="14847" max="14847" width="19.85546875" style="61" customWidth="1"/>
    <col min="14848" max="14848" width="19" style="61" customWidth="1"/>
    <col min="14849" max="14849" width="6.5703125" style="61" customWidth="1"/>
    <col min="14850" max="14850" width="17" style="61" customWidth="1"/>
    <col min="14851" max="14851" width="17.42578125" style="61" customWidth="1"/>
    <col min="14852" max="14852" width="6.85546875" style="61" customWidth="1"/>
    <col min="14853" max="14853" width="15" style="61" customWidth="1"/>
    <col min="14854" max="14854" width="16.42578125" style="61" customWidth="1"/>
    <col min="14855" max="15101" width="11.42578125" style="61"/>
    <col min="15102" max="15102" width="41" style="61" customWidth="1"/>
    <col min="15103" max="15103" width="19.85546875" style="61" customWidth="1"/>
    <col min="15104" max="15104" width="19" style="61" customWidth="1"/>
    <col min="15105" max="15105" width="6.5703125" style="61" customWidth="1"/>
    <col min="15106" max="15106" width="17" style="61" customWidth="1"/>
    <col min="15107" max="15107" width="17.42578125" style="61" customWidth="1"/>
    <col min="15108" max="15108" width="6.85546875" style="61" customWidth="1"/>
    <col min="15109" max="15109" width="15" style="61" customWidth="1"/>
    <col min="15110" max="15110" width="16.42578125" style="61" customWidth="1"/>
    <col min="15111" max="15357" width="11.42578125" style="61"/>
    <col min="15358" max="15358" width="41" style="61" customWidth="1"/>
    <col min="15359" max="15359" width="19.85546875" style="61" customWidth="1"/>
    <col min="15360" max="15360" width="19" style="61" customWidth="1"/>
    <col min="15361" max="15361" width="6.5703125" style="61" customWidth="1"/>
    <col min="15362" max="15362" width="17" style="61" customWidth="1"/>
    <col min="15363" max="15363" width="17.42578125" style="61" customWidth="1"/>
    <col min="15364" max="15364" width="6.85546875" style="61" customWidth="1"/>
    <col min="15365" max="15365" width="15" style="61" customWidth="1"/>
    <col min="15366" max="15366" width="16.42578125" style="61" customWidth="1"/>
    <col min="15367" max="15613" width="11.42578125" style="61"/>
    <col min="15614" max="15614" width="41" style="61" customWidth="1"/>
    <col min="15615" max="15615" width="19.85546875" style="61" customWidth="1"/>
    <col min="15616" max="15616" width="19" style="61" customWidth="1"/>
    <col min="15617" max="15617" width="6.5703125" style="61" customWidth="1"/>
    <col min="15618" max="15618" width="17" style="61" customWidth="1"/>
    <col min="15619" max="15619" width="17.42578125" style="61" customWidth="1"/>
    <col min="15620" max="15620" width="6.85546875" style="61" customWidth="1"/>
    <col min="15621" max="15621" width="15" style="61" customWidth="1"/>
    <col min="15622" max="15622" width="16.42578125" style="61" customWidth="1"/>
    <col min="15623" max="15869" width="11.42578125" style="61"/>
    <col min="15870" max="15870" width="41" style="61" customWidth="1"/>
    <col min="15871" max="15871" width="19.85546875" style="61" customWidth="1"/>
    <col min="15872" max="15872" width="19" style="61" customWidth="1"/>
    <col min="15873" max="15873" width="6.5703125" style="61" customWidth="1"/>
    <col min="15874" max="15874" width="17" style="61" customWidth="1"/>
    <col min="15875" max="15875" width="17.42578125" style="61" customWidth="1"/>
    <col min="15876" max="15876" width="6.85546875" style="61" customWidth="1"/>
    <col min="15877" max="15877" width="15" style="61" customWidth="1"/>
    <col min="15878" max="15878" width="16.42578125" style="61" customWidth="1"/>
    <col min="15879" max="16125" width="11.42578125" style="61"/>
    <col min="16126" max="16126" width="41" style="61" customWidth="1"/>
    <col min="16127" max="16127" width="19.85546875" style="61" customWidth="1"/>
    <col min="16128" max="16128" width="19" style="61" customWidth="1"/>
    <col min="16129" max="16129" width="6.5703125" style="61" customWidth="1"/>
    <col min="16130" max="16130" width="17" style="61" customWidth="1"/>
    <col min="16131" max="16131" width="17.42578125" style="61" customWidth="1"/>
    <col min="16132" max="16132" width="6.85546875" style="61" customWidth="1"/>
    <col min="16133" max="16133" width="15" style="61" customWidth="1"/>
    <col min="16134" max="16134" width="16.42578125" style="61" customWidth="1"/>
    <col min="16135" max="16384" width="11.42578125" style="61"/>
  </cols>
  <sheetData>
    <row r="1" spans="1:20" s="57" customFormat="1" ht="32.25" customHeight="1" thickBot="1">
      <c r="A1" s="635" t="s">
        <v>134</v>
      </c>
      <c r="B1" s="635"/>
      <c r="C1" s="635"/>
      <c r="D1" s="635"/>
      <c r="E1" s="635"/>
      <c r="F1" s="635"/>
      <c r="G1" s="54"/>
      <c r="H1" s="55"/>
      <c r="I1" s="54"/>
      <c r="J1" s="54"/>
      <c r="K1" s="54"/>
      <c r="L1" s="54"/>
      <c r="M1" s="54"/>
      <c r="N1" s="54"/>
      <c r="O1" s="56"/>
      <c r="P1" s="56"/>
      <c r="Q1" s="56"/>
      <c r="R1" s="56"/>
      <c r="S1" s="56"/>
      <c r="T1" s="56"/>
    </row>
    <row r="2" spans="1:20" s="60" customFormat="1" ht="28.5" customHeight="1" thickBot="1">
      <c r="A2" s="67"/>
      <c r="B2" s="67"/>
      <c r="C2" s="67"/>
      <c r="D2" s="67"/>
      <c r="E2" s="67"/>
      <c r="F2" s="67"/>
      <c r="G2" s="58"/>
      <c r="H2" s="58"/>
      <c r="I2" s="58"/>
      <c r="J2" s="58"/>
      <c r="K2" s="58"/>
      <c r="L2" s="58"/>
      <c r="M2" s="58"/>
      <c r="N2" s="59"/>
      <c r="O2" s="56"/>
      <c r="P2" s="56"/>
      <c r="Q2" s="56"/>
      <c r="R2" s="56"/>
      <c r="S2" s="56"/>
      <c r="T2" s="56"/>
    </row>
    <row r="3" spans="1:20" s="60" customFormat="1" ht="19.5" customHeight="1" thickBot="1">
      <c r="A3" s="423" t="s">
        <v>190</v>
      </c>
      <c r="B3" s="424">
        <f>'Tab_4 Kapitalbedarf'!B40</f>
        <v>0</v>
      </c>
      <c r="C3" s="67"/>
      <c r="D3" s="67"/>
      <c r="E3" s="67"/>
      <c r="F3" s="67"/>
      <c r="G3" s="58"/>
      <c r="H3" s="58"/>
      <c r="I3" s="58"/>
      <c r="J3" s="58"/>
      <c r="K3" s="58"/>
      <c r="L3" s="58"/>
      <c r="M3" s="58"/>
      <c r="N3" s="59"/>
      <c r="O3" s="56"/>
      <c r="P3" s="56"/>
      <c r="Q3" s="56"/>
      <c r="R3" s="56"/>
      <c r="S3" s="56"/>
      <c r="T3" s="56"/>
    </row>
    <row r="4" spans="1:20" ht="15.75">
      <c r="A4" s="109" t="s">
        <v>125</v>
      </c>
      <c r="B4" s="110"/>
      <c r="C4" s="111"/>
      <c r="D4" s="112" t="s">
        <v>131</v>
      </c>
      <c r="E4" s="113">
        <v>2.5000000000000001E-2</v>
      </c>
      <c r="F4" s="67"/>
      <c r="G4" s="62"/>
      <c r="H4" s="62"/>
      <c r="I4" s="62"/>
      <c r="J4" s="62"/>
      <c r="K4" s="62"/>
      <c r="L4" s="62"/>
      <c r="M4" s="62"/>
    </row>
    <row r="5" spans="1:20" ht="36" customHeight="1" thickBot="1">
      <c r="A5" s="114" t="s">
        <v>126</v>
      </c>
      <c r="B5" s="115" t="str">
        <f>IF(B4=0,"",B4/2*E4)</f>
        <v/>
      </c>
      <c r="C5" s="116"/>
      <c r="D5" s="116"/>
      <c r="E5" s="117"/>
      <c r="F5" s="67"/>
      <c r="G5" s="62"/>
      <c r="H5" s="62"/>
      <c r="I5" s="62"/>
      <c r="J5" s="62"/>
      <c r="K5" s="62"/>
      <c r="L5" s="62"/>
      <c r="M5" s="62"/>
    </row>
    <row r="6" spans="1:20" ht="15.75" thickBot="1">
      <c r="A6" s="67"/>
      <c r="B6" s="67"/>
      <c r="C6" s="67"/>
      <c r="D6" s="67"/>
      <c r="E6" s="67"/>
      <c r="F6" s="67"/>
    </row>
    <row r="7" spans="1:20" ht="24" customHeight="1">
      <c r="A7" s="203" t="s">
        <v>127</v>
      </c>
      <c r="B7" s="104"/>
      <c r="C7" s="67"/>
      <c r="D7" s="67"/>
      <c r="E7" s="67"/>
      <c r="F7" s="67"/>
    </row>
    <row r="8" spans="1:20" s="69" customFormat="1" ht="21.6" customHeight="1">
      <c r="A8" s="105" t="s">
        <v>128</v>
      </c>
      <c r="B8" s="257">
        <f>B3-B4</f>
        <v>0</v>
      </c>
      <c r="C8" s="67"/>
      <c r="D8" s="67"/>
      <c r="E8" s="67"/>
      <c r="F8" s="67"/>
    </row>
    <row r="9" spans="1:20" s="69" customFormat="1" ht="21.6" customHeight="1">
      <c r="A9" s="105" t="s">
        <v>129</v>
      </c>
      <c r="B9" s="258">
        <v>20</v>
      </c>
      <c r="C9" s="67"/>
      <c r="D9" s="67"/>
      <c r="E9" s="67"/>
      <c r="F9" s="67"/>
    </row>
    <row r="10" spans="1:20" s="69" customFormat="1" ht="21.6" customHeight="1">
      <c r="A10" s="105" t="s">
        <v>130</v>
      </c>
      <c r="B10" s="259">
        <v>2.5000000000000001E-2</v>
      </c>
      <c r="C10" s="67"/>
      <c r="D10" s="67"/>
      <c r="E10" s="67"/>
      <c r="F10" s="67"/>
    </row>
    <row r="11" spans="1:20" s="69" customFormat="1" ht="21.6" customHeight="1">
      <c r="A11" s="105" t="s">
        <v>133</v>
      </c>
      <c r="B11" s="106" t="str">
        <f>IF(B8=0,"",B8*(((1+B10)^B9*B10)/((1+B10)^B9-1)))</f>
        <v/>
      </c>
      <c r="C11" s="67"/>
      <c r="D11" s="67"/>
      <c r="E11" s="67"/>
      <c r="F11" s="67"/>
    </row>
    <row r="12" spans="1:20" s="69" customFormat="1" ht="21.6" customHeight="1">
      <c r="A12" s="105" t="s">
        <v>132</v>
      </c>
      <c r="B12" s="106" t="str">
        <f>IF(B8=0,"",B11*B9)</f>
        <v/>
      </c>
      <c r="C12" s="67"/>
      <c r="D12" s="67"/>
      <c r="E12" s="67"/>
      <c r="F12" s="67"/>
    </row>
    <row r="13" spans="1:20" s="69" customFormat="1" ht="21.6" customHeight="1" thickBot="1">
      <c r="A13" s="107" t="s">
        <v>137</v>
      </c>
      <c r="B13" s="108" t="str">
        <f>IF(B8=0,"",(B12-B8)/B9)</f>
        <v/>
      </c>
      <c r="C13" s="67"/>
      <c r="D13" s="67"/>
      <c r="E13" s="67"/>
      <c r="F13" s="67"/>
    </row>
    <row r="14" spans="1:20" s="69" customFormat="1" ht="21.6" customHeight="1">
      <c r="A14" s="67"/>
      <c r="B14" s="67"/>
      <c r="C14" s="67"/>
      <c r="D14" s="67"/>
      <c r="E14" s="67"/>
      <c r="F14" s="67"/>
    </row>
    <row r="15" spans="1:20" s="69" customFormat="1" ht="21.6" customHeight="1">
      <c r="A15" s="81"/>
      <c r="B15" s="82"/>
      <c r="C15" s="81"/>
      <c r="D15" s="78"/>
      <c r="E15" s="81"/>
      <c r="F15" s="78"/>
    </row>
    <row r="16" spans="1:20" ht="29.25" customHeight="1">
      <c r="A16" s="83"/>
      <c r="B16" s="84"/>
      <c r="C16" s="85"/>
      <c r="D16" s="84"/>
      <c r="E16" s="85"/>
      <c r="F16" s="84"/>
    </row>
    <row r="17" spans="1:6" ht="27.75" customHeight="1">
      <c r="A17" s="86"/>
      <c r="B17" s="87"/>
      <c r="C17" s="79"/>
      <c r="D17" s="79"/>
      <c r="E17" s="79"/>
      <c r="F17" s="79"/>
    </row>
    <row r="18" spans="1:6" ht="21.2" customHeight="1">
      <c r="A18" s="88"/>
      <c r="B18" s="89"/>
      <c r="C18" s="90"/>
      <c r="D18" s="80"/>
      <c r="E18" s="90"/>
      <c r="F18" s="80"/>
    </row>
    <row r="19" spans="1:6" ht="21.2" customHeight="1">
      <c r="A19" s="90"/>
      <c r="B19" s="89"/>
      <c r="C19" s="90"/>
      <c r="D19" s="80"/>
      <c r="E19" s="90"/>
      <c r="F19" s="80"/>
    </row>
    <row r="20" spans="1:6" ht="21.2" customHeight="1">
      <c r="A20" s="90"/>
      <c r="B20" s="82"/>
      <c r="C20" s="90"/>
      <c r="D20" s="80"/>
      <c r="E20" s="90"/>
      <c r="F20" s="80"/>
    </row>
    <row r="21" spans="1:6" ht="21.2" customHeight="1">
      <c r="A21" s="90"/>
      <c r="B21" s="82"/>
      <c r="C21" s="90"/>
      <c r="D21" s="80"/>
      <c r="E21" s="90"/>
      <c r="F21" s="80"/>
    </row>
    <row r="22" spans="1:6" ht="21.2" customHeight="1">
      <c r="A22" s="90"/>
      <c r="B22" s="82"/>
      <c r="C22" s="90"/>
      <c r="D22" s="80"/>
      <c r="E22" s="90"/>
      <c r="F22" s="80"/>
    </row>
    <row r="23" spans="1:6" ht="21.2" customHeight="1">
      <c r="A23" s="90"/>
      <c r="B23" s="82"/>
      <c r="C23" s="90"/>
      <c r="D23" s="80"/>
      <c r="E23" s="90"/>
      <c r="F23" s="80"/>
    </row>
    <row r="24" spans="1:6" ht="21.2" customHeight="1">
      <c r="A24" s="90"/>
      <c r="B24" s="82"/>
      <c r="C24" s="90"/>
      <c r="D24" s="80"/>
      <c r="E24" s="90"/>
      <c r="F24" s="80"/>
    </row>
    <row r="25" spans="1:6" ht="21.2" customHeight="1">
      <c r="A25" s="90"/>
      <c r="B25" s="82"/>
      <c r="C25" s="90"/>
      <c r="D25" s="80"/>
      <c r="E25" s="90"/>
      <c r="F25" s="80"/>
    </row>
    <row r="26" spans="1:6" ht="21.2" customHeight="1">
      <c r="A26" s="90"/>
      <c r="B26" s="82"/>
      <c r="C26" s="90"/>
      <c r="D26" s="80"/>
      <c r="E26" s="90"/>
      <c r="F26" s="80"/>
    </row>
    <row r="27" spans="1:6" ht="21.2" customHeight="1">
      <c r="A27" s="90"/>
      <c r="B27" s="82"/>
      <c r="C27" s="90"/>
      <c r="D27" s="80"/>
      <c r="E27" s="90"/>
      <c r="F27" s="80"/>
    </row>
    <row r="28" spans="1:6" ht="21.2" customHeight="1">
      <c r="A28" s="90"/>
      <c r="B28" s="82"/>
      <c r="C28" s="90"/>
      <c r="D28" s="80"/>
      <c r="E28" s="90"/>
      <c r="F28" s="80"/>
    </row>
    <row r="29" spans="1:6" ht="21.2" customHeight="1">
      <c r="A29" s="90"/>
      <c r="B29" s="82"/>
      <c r="C29" s="90"/>
      <c r="D29" s="80"/>
      <c r="E29" s="90"/>
      <c r="F29" s="80"/>
    </row>
    <row r="30" spans="1:6" ht="21.2" customHeight="1">
      <c r="A30" s="90"/>
      <c r="B30" s="82"/>
      <c r="C30" s="90"/>
      <c r="D30" s="80"/>
      <c r="E30" s="90"/>
      <c r="F30" s="80"/>
    </row>
    <row r="31" spans="1:6" ht="21.2" customHeight="1">
      <c r="A31" s="90"/>
      <c r="B31" s="89"/>
      <c r="C31" s="90"/>
      <c r="D31" s="80"/>
      <c r="E31" s="90"/>
      <c r="F31" s="80"/>
    </row>
    <row r="32" spans="1:6" ht="21.2" customHeight="1">
      <c r="A32" s="90"/>
      <c r="B32" s="89"/>
      <c r="C32" s="90"/>
      <c r="D32" s="80"/>
      <c r="E32" s="90"/>
      <c r="F32" s="80"/>
    </row>
    <row r="33" spans="1:7" s="64" customFormat="1" ht="21.2" customHeight="1">
      <c r="A33" s="88"/>
      <c r="B33" s="89"/>
      <c r="C33" s="90"/>
      <c r="D33" s="80"/>
      <c r="E33" s="90"/>
      <c r="F33" s="80"/>
    </row>
    <row r="34" spans="1:7" ht="21.2" customHeight="1">
      <c r="A34" s="88"/>
      <c r="B34" s="89"/>
      <c r="C34" s="90"/>
      <c r="D34" s="80"/>
      <c r="E34" s="90"/>
      <c r="F34" s="80"/>
    </row>
    <row r="35" spans="1:7" ht="21.2" customHeight="1">
      <c r="A35" s="88"/>
      <c r="B35" s="89"/>
      <c r="C35" s="90"/>
      <c r="D35" s="80"/>
      <c r="E35" s="90"/>
      <c r="F35" s="80"/>
    </row>
    <row r="36" spans="1:7" ht="21.2" customHeight="1">
      <c r="A36" s="88"/>
      <c r="B36" s="89"/>
      <c r="C36" s="90"/>
      <c r="D36" s="80"/>
      <c r="E36" s="90"/>
      <c r="F36" s="80"/>
    </row>
    <row r="37" spans="1:7" ht="21.2" customHeight="1">
      <c r="A37" s="88"/>
      <c r="B37" s="89"/>
      <c r="C37" s="90"/>
      <c r="D37" s="80"/>
      <c r="E37" s="90"/>
      <c r="F37" s="80"/>
    </row>
    <row r="38" spans="1:7" ht="21.2" customHeight="1">
      <c r="A38" s="88"/>
      <c r="B38" s="89"/>
      <c r="C38" s="90"/>
      <c r="D38" s="80"/>
      <c r="E38" s="90"/>
      <c r="F38" s="80"/>
    </row>
    <row r="39" spans="1:7" ht="21.2" customHeight="1">
      <c r="A39" s="88"/>
      <c r="B39" s="89"/>
      <c r="C39" s="90"/>
      <c r="D39" s="80"/>
      <c r="E39" s="90"/>
      <c r="F39" s="80"/>
      <c r="G39" s="65"/>
    </row>
    <row r="40" spans="1:7" ht="29.25" customHeight="1">
      <c r="A40" s="83"/>
      <c r="B40" s="84"/>
      <c r="C40" s="85"/>
      <c r="D40" s="84"/>
      <c r="E40" s="85"/>
      <c r="F40" s="84"/>
    </row>
    <row r="41" spans="1:7" ht="23.25" customHeight="1">
      <c r="A41" s="91"/>
      <c r="B41" s="92"/>
      <c r="C41" s="93"/>
      <c r="D41" s="92"/>
      <c r="E41" s="93"/>
      <c r="F41" s="92"/>
    </row>
    <row r="42" spans="1:7" ht="21.2" customHeight="1">
      <c r="A42" s="94"/>
      <c r="B42" s="94"/>
      <c r="C42" s="94"/>
      <c r="D42" s="94"/>
      <c r="E42" s="94"/>
      <c r="F42" s="94"/>
    </row>
    <row r="43" spans="1:7" ht="39.200000000000003" customHeight="1">
      <c r="A43" s="95"/>
      <c r="B43" s="95"/>
      <c r="C43" s="95"/>
      <c r="D43" s="95"/>
      <c r="E43" s="95"/>
      <c r="F43" s="95"/>
    </row>
    <row r="44" spans="1:7" ht="32.65" customHeight="1"/>
    <row r="46" spans="1:7" ht="22.7" customHeight="1"/>
    <row r="47" spans="1:7" ht="22.7" customHeight="1"/>
    <row r="50" ht="41.25" customHeight="1"/>
    <row r="55" ht="33" customHeight="1"/>
    <row r="56" s="67" customFormat="1" ht="22.7" customHeight="1"/>
    <row r="57" s="67" customFormat="1" ht="22.7" customHeight="1"/>
    <row r="58" s="67" customFormat="1" ht="22.7" customHeight="1"/>
    <row r="59" s="68" customFormat="1" ht="30.2" customHeight="1"/>
    <row r="60" s="67" customFormat="1" ht="51.6" customHeight="1"/>
    <row r="61" s="67" customFormat="1" ht="15"/>
    <row r="62" s="68" customFormat="1" ht="37.15" customHeight="1"/>
  </sheetData>
  <sheetProtection sheet="1" objects="1" scenarios="1" formatColumns="0" formatRows="0"/>
  <mergeCells count="1">
    <mergeCell ref="A1:F1"/>
  </mergeCells>
  <pageMargins left="0.78740157480314965" right="0.44114583333333335" top="1.0236220472440944" bottom="0.78740157480314965" header="0.27559055118110237" footer="0.32083333333333336"/>
  <pageSetup paperSize="9" scale="77" orientation="portrait" r:id="rId1"/>
  <headerFooter>
    <oddHeader>&amp;C&amp;G</oddHeader>
    <oddFooter>&amp;LBeratungsteam "Einkommensalternativen"
Burgenlandstr. 7,
55543 Bad Kreuznach&amp;CStand: März 2021&amp;R&amp;A</oddFooter>
  </headerFooter>
  <colBreaks count="1" manualBreakCount="1">
    <brk id="6" max="1048575" man="1"/>
  </col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B1:F56"/>
  <sheetViews>
    <sheetView showZeros="0" topLeftCell="A4" zoomScale="80" zoomScaleNormal="80" zoomScaleSheetLayoutView="90" workbookViewId="0">
      <selection activeCell="B14" sqref="B14"/>
    </sheetView>
  </sheetViews>
  <sheetFormatPr baseColWidth="10" defaultRowHeight="12.75"/>
  <cols>
    <col min="1" max="1" width="6.5703125" customWidth="1"/>
    <col min="2" max="2" width="44.42578125" customWidth="1"/>
    <col min="3" max="3" width="17.42578125" customWidth="1"/>
    <col min="4" max="4" width="6.85546875" customWidth="1"/>
    <col min="5" max="5" width="17.42578125" customWidth="1"/>
    <col min="6" max="6" width="5.42578125" customWidth="1"/>
  </cols>
  <sheetData>
    <row r="1" spans="2:6" ht="38.450000000000003" customHeight="1">
      <c r="B1" s="640" t="s">
        <v>143</v>
      </c>
      <c r="C1" s="640"/>
      <c r="D1" s="640"/>
      <c r="E1" s="181"/>
      <c r="F1" s="181"/>
    </row>
    <row r="2" spans="2:6" ht="18" customHeight="1" thickBot="1">
      <c r="B2" s="204" t="s">
        <v>120</v>
      </c>
      <c r="C2" s="204"/>
      <c r="D2" s="205"/>
      <c r="E2" s="205"/>
      <c r="F2" s="205"/>
    </row>
    <row r="3" spans="2:6" ht="5.25" customHeight="1" thickBot="1">
      <c r="E3" s="71"/>
      <c r="F3" s="71"/>
    </row>
    <row r="4" spans="2:6" ht="18">
      <c r="B4" s="207" t="s">
        <v>53</v>
      </c>
      <c r="C4" s="206" t="s">
        <v>102</v>
      </c>
    </row>
    <row r="5" spans="2:6" ht="18.75" thickBot="1">
      <c r="B5" s="208"/>
      <c r="C5" s="213" t="s">
        <v>103</v>
      </c>
    </row>
    <row r="6" spans="2:6" ht="21.6" customHeight="1">
      <c r="B6" s="496" t="s">
        <v>113</v>
      </c>
      <c r="C6" s="497">
        <f>'Tab_4 Kapitalbedarf'!D15</f>
        <v>0</v>
      </c>
    </row>
    <row r="7" spans="2:6" ht="21.6" customHeight="1">
      <c r="B7" s="498" t="s">
        <v>114</v>
      </c>
      <c r="C7" s="499">
        <f>'Tab_4 Kapitalbedarf'!D39</f>
        <v>0</v>
      </c>
    </row>
    <row r="8" spans="2:6" ht="21.6" customHeight="1">
      <c r="B8" s="498" t="s">
        <v>115</v>
      </c>
      <c r="C8" s="499">
        <f>'Tab_4 Kapitalbedarf'!F15</f>
        <v>0</v>
      </c>
    </row>
    <row r="9" spans="2:6" ht="21.6" customHeight="1">
      <c r="B9" s="498" t="s">
        <v>124</v>
      </c>
      <c r="C9" s="499">
        <f>'Tab_4 Kapitalbedarf'!F39</f>
        <v>0</v>
      </c>
    </row>
    <row r="10" spans="2:6" ht="21.6" customHeight="1">
      <c r="B10" s="498" t="s">
        <v>142</v>
      </c>
      <c r="C10" s="500" t="str">
        <f>'Tab_5 Finanzierung'!B13</f>
        <v/>
      </c>
    </row>
    <row r="11" spans="2:6" ht="21.6" customHeight="1" thickBot="1">
      <c r="B11" s="501" t="s">
        <v>116</v>
      </c>
      <c r="C11" s="502" t="str">
        <f>'Tab_5 Finanzierung'!B5</f>
        <v/>
      </c>
    </row>
    <row r="12" spans="2:6" ht="21.6" customHeight="1" thickBot="1">
      <c r="B12" s="216" t="s">
        <v>1</v>
      </c>
      <c r="C12" s="217">
        <f>SUM(C6:C11)</f>
        <v>0</v>
      </c>
    </row>
    <row r="13" spans="2:6" ht="21.6" customHeight="1" thickBot="1">
      <c r="B13" s="643" t="s">
        <v>196</v>
      </c>
      <c r="C13" s="644"/>
    </row>
    <row r="14" spans="2:6" ht="21.6" customHeight="1">
      <c r="B14" s="222" t="s">
        <v>117</v>
      </c>
      <c r="C14" s="212"/>
    </row>
    <row r="15" spans="2:6" ht="21.6" customHeight="1">
      <c r="B15" s="218" t="s">
        <v>118</v>
      </c>
      <c r="C15" s="220"/>
    </row>
    <row r="16" spans="2:6" ht="21.6" customHeight="1">
      <c r="B16" s="218" t="s">
        <v>119</v>
      </c>
      <c r="C16" s="220"/>
    </row>
    <row r="17" spans="2:5" ht="21.6" customHeight="1">
      <c r="B17" s="348" t="s">
        <v>172</v>
      </c>
      <c r="C17" s="220"/>
    </row>
    <row r="18" spans="2:5" ht="21.6" customHeight="1">
      <c r="B18" s="218"/>
      <c r="C18" s="220"/>
    </row>
    <row r="19" spans="2:5" ht="21.6" customHeight="1">
      <c r="B19" s="218"/>
      <c r="C19" s="220"/>
      <c r="E19" s="71"/>
    </row>
    <row r="20" spans="2:5" ht="21.6" customHeight="1">
      <c r="B20" s="218"/>
      <c r="C20" s="220"/>
      <c r="E20" s="63"/>
    </row>
    <row r="21" spans="2:5" ht="21.6" customHeight="1">
      <c r="B21" s="218"/>
      <c r="C21" s="220"/>
      <c r="E21" s="63"/>
    </row>
    <row r="22" spans="2:5" ht="21.6" customHeight="1">
      <c r="B22" s="218"/>
      <c r="C22" s="220"/>
      <c r="E22" s="63"/>
    </row>
    <row r="23" spans="2:5" ht="21.6" customHeight="1">
      <c r="B23" s="218"/>
      <c r="C23" s="220"/>
      <c r="E23" s="63"/>
    </row>
    <row r="24" spans="2:5" ht="21.6" customHeight="1">
      <c r="B24" s="218"/>
      <c r="C24" s="220"/>
      <c r="E24" s="63"/>
    </row>
    <row r="25" spans="2:5" ht="21.6" customHeight="1">
      <c r="B25" s="218"/>
      <c r="C25" s="220"/>
      <c r="E25" s="63"/>
    </row>
    <row r="26" spans="2:5" ht="21.6" customHeight="1">
      <c r="B26" s="218"/>
      <c r="C26" s="220"/>
      <c r="E26" s="63"/>
    </row>
    <row r="27" spans="2:5" ht="21.6" customHeight="1">
      <c r="B27" s="218"/>
      <c r="C27" s="220"/>
      <c r="E27" s="63"/>
    </row>
    <row r="28" spans="2:5" ht="21.6" customHeight="1">
      <c r="B28" s="218"/>
      <c r="C28" s="220"/>
      <c r="E28" s="63"/>
    </row>
    <row r="29" spans="2:5" ht="21.6" customHeight="1">
      <c r="B29" s="218"/>
      <c r="C29" s="220"/>
      <c r="E29" s="63"/>
    </row>
    <row r="30" spans="2:5" ht="21.6" customHeight="1" thickBot="1">
      <c r="B30" s="219"/>
      <c r="C30" s="221"/>
      <c r="E30" s="63"/>
    </row>
    <row r="31" spans="2:5" ht="21.6" customHeight="1" thickBot="1">
      <c r="B31" s="214" t="s">
        <v>1</v>
      </c>
      <c r="C31" s="215">
        <f>SUM(C14:C30)</f>
        <v>0</v>
      </c>
      <c r="E31" s="63"/>
    </row>
    <row r="32" spans="2:5" ht="40.5" customHeight="1" thickBot="1">
      <c r="B32" s="209" t="s">
        <v>107</v>
      </c>
      <c r="C32" s="72">
        <f>SUM(C12+C31)</f>
        <v>0</v>
      </c>
      <c r="E32" s="63"/>
    </row>
    <row r="33" spans="2:5" ht="6" customHeight="1" thickBot="1">
      <c r="E33" s="63"/>
    </row>
    <row r="34" spans="2:5" ht="21.6" customHeight="1" thickBot="1">
      <c r="B34" s="641" t="s">
        <v>123</v>
      </c>
      <c r="C34" s="642"/>
      <c r="E34" s="63"/>
    </row>
    <row r="35" spans="2:5" ht="21.6" customHeight="1">
      <c r="B35" s="211" t="s">
        <v>108</v>
      </c>
      <c r="C35" s="75">
        <v>50</v>
      </c>
      <c r="E35" s="63"/>
    </row>
    <row r="36" spans="2:5" ht="21.6" customHeight="1">
      <c r="B36" s="211" t="s">
        <v>109</v>
      </c>
      <c r="C36" s="76">
        <v>45</v>
      </c>
      <c r="E36" s="63"/>
    </row>
    <row r="37" spans="2:5" ht="21.6" customHeight="1" thickBot="1">
      <c r="B37" s="209" t="s">
        <v>110</v>
      </c>
      <c r="C37" s="73">
        <f>C35*C36</f>
        <v>2250</v>
      </c>
      <c r="E37" s="63"/>
    </row>
    <row r="38" spans="2:5" ht="21.6" customHeight="1" thickBot="1">
      <c r="B38" s="211" t="str">
        <f>B32</f>
        <v>Summe Feste Kosten 
je Jahr</v>
      </c>
      <c r="C38" s="70">
        <f>C32</f>
        <v>0</v>
      </c>
      <c r="E38" s="71"/>
    </row>
    <row r="39" spans="2:5" ht="48.2" customHeight="1" thickBot="1">
      <c r="B39" s="210" t="s">
        <v>144</v>
      </c>
      <c r="C39" s="74">
        <f>C38/C37</f>
        <v>0</v>
      </c>
      <c r="E39" s="71"/>
    </row>
    <row r="40" spans="2:5" ht="9.6" customHeight="1"/>
    <row r="41" spans="2:5" ht="25.5" customHeight="1">
      <c r="B41" s="645" t="s">
        <v>197</v>
      </c>
      <c r="C41" s="645"/>
    </row>
    <row r="42" spans="2:5" ht="21.6" customHeight="1"/>
    <row r="43" spans="2:5" ht="21.6" customHeight="1"/>
    <row r="44" spans="2:5" ht="21.6" customHeight="1"/>
    <row r="45" spans="2:5" ht="21.2" customHeight="1"/>
    <row r="47" spans="2:5">
      <c r="B47" s="61"/>
      <c r="C47" s="66"/>
    </row>
    <row r="48" spans="2:5">
      <c r="B48" s="61"/>
      <c r="C48" s="66"/>
    </row>
    <row r="49" spans="2:3">
      <c r="B49" s="61"/>
      <c r="C49" s="66"/>
    </row>
    <row r="50" spans="2:3">
      <c r="B50" s="61"/>
      <c r="C50" s="66"/>
    </row>
    <row r="51" spans="2:3" ht="30.2" customHeight="1"/>
    <row r="52" spans="2:3" ht="22.5" customHeight="1"/>
    <row r="53" spans="2:3" ht="22.5" customHeight="1"/>
    <row r="54" spans="2:3" ht="22.5" customHeight="1"/>
    <row r="55" spans="2:3" ht="22.5" customHeight="1"/>
    <row r="56" spans="2:3" ht="69.599999999999994" customHeight="1"/>
  </sheetData>
  <sheetProtection formatColumns="0" formatRows="0"/>
  <mergeCells count="4">
    <mergeCell ref="B1:D1"/>
    <mergeCell ref="B34:C34"/>
    <mergeCell ref="B13:C13"/>
    <mergeCell ref="B41:C41"/>
  </mergeCells>
  <pageMargins left="0.7" right="0.7" top="0.78740157499999996" bottom="0.89916666666666667" header="0.3" footer="0.3"/>
  <pageSetup paperSize="9" scale="83" orientation="portrait" r:id="rId1"/>
  <headerFooter>
    <oddHeader>&amp;C&amp;G</oddHeader>
    <oddFooter>&amp;LBeratungsteam "Einkommensalternativen"
Burgenlandstr. 7,
55543 Bad Kreuznach&amp;CStand: März 2021&amp;R&amp;A</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11</vt:i4>
      </vt:variant>
    </vt:vector>
  </HeadingPairs>
  <TitlesOfParts>
    <vt:vector size="22" baseType="lpstr">
      <vt:lpstr>Hinweise</vt:lpstr>
      <vt:lpstr>Stammdaten</vt:lpstr>
      <vt:lpstr>Erfassung variable Kosten</vt:lpstr>
      <vt:lpstr>Tab_1 variable Kosten</vt:lpstr>
      <vt:lpstr>Tab_2 Arbeitszeit</vt:lpstr>
      <vt:lpstr>Tab_3 Lohnkosten</vt:lpstr>
      <vt:lpstr>Tab_4 Kapitalbedarf</vt:lpstr>
      <vt:lpstr>Tab_5 Finanzierung</vt:lpstr>
      <vt:lpstr>Tab_6 Feste Kosten</vt:lpstr>
      <vt:lpstr>Tab_7 Verkaufspreis</vt:lpstr>
      <vt:lpstr>Tab_Datengrundlage_Kennzahlen</vt:lpstr>
      <vt:lpstr>'Erfassung variable Kosten'!Druckbereich</vt:lpstr>
      <vt:lpstr>Hinweise!Druckbereich</vt:lpstr>
      <vt:lpstr>Stammdaten!Druckbereich</vt:lpstr>
      <vt:lpstr>'Tab_1 variable Kosten'!Druckbereich</vt:lpstr>
      <vt:lpstr>'Tab_2 Arbeitszeit'!Druckbereich</vt:lpstr>
      <vt:lpstr>'Tab_4 Kapitalbedarf'!Druckbereich</vt:lpstr>
      <vt:lpstr>'Tab_5 Finanzierung'!Druckbereich</vt:lpstr>
      <vt:lpstr>'Tab_6 Feste Kosten'!Druckbereich</vt:lpstr>
      <vt:lpstr>'Tab_7 Verkaufspreis'!Druckbereich</vt:lpstr>
      <vt:lpstr>'Tab_2 Arbeitszeit'!Drucktitel</vt:lpstr>
      <vt:lpstr>Hinweise!OLE_LINK1</vt:lpstr>
    </vt:vector>
  </TitlesOfParts>
  <Company>Weingut Janson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Janson</dc:creator>
  <cp:lastModifiedBy>Schroeder, Gudrun (LEL-SG)</cp:lastModifiedBy>
  <cp:lastPrinted>2021-03-18T15:21:08Z</cp:lastPrinted>
  <dcterms:created xsi:type="dcterms:W3CDTF">2007-06-26T07:15:40Z</dcterms:created>
  <dcterms:modified xsi:type="dcterms:W3CDTF">2021-03-22T10:21:27Z</dcterms:modified>
</cp:coreProperties>
</file>